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hua.nichols\Desktop\"/>
    </mc:Choice>
  </mc:AlternateContent>
  <xr:revisionPtr revIDLastSave="0" documentId="8_{3608B8D8-9ABE-4DB5-9A07-CF3E96863D5C}" xr6:coauthVersionLast="47" xr6:coauthVersionMax="47" xr10:uidLastSave="{00000000-0000-0000-0000-000000000000}"/>
  <bookViews>
    <workbookView xWindow="-29925" yWindow="3420" windowWidth="28155" windowHeight="17940" xr2:uid="{00000000-000D-0000-FFFF-FFFF00000000}"/>
  </bookViews>
  <sheets>
    <sheet name="Tuition Fees" sheetId="1" r:id="rId1"/>
    <sheet name="Housing Meals Fees" sheetId="2" r:id="rId2"/>
  </sheets>
  <definedNames>
    <definedName name="_xlnm.Print_Area" localSheetId="0">'Tuition Fees'!$A$1:$AC$48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8" i="1" l="1"/>
  <c r="AA41" i="1" s="1"/>
  <c r="AA32" i="1"/>
  <c r="AA35" i="1" s="1"/>
  <c r="AA25" i="1"/>
  <c r="AA16" i="1"/>
  <c r="AA8" i="1"/>
  <c r="S8" i="1" l="1"/>
  <c r="Q10" i="1"/>
  <c r="E12" i="1"/>
  <c r="Y26" i="1"/>
  <c r="AA26" i="1" s="1"/>
  <c r="AA29" i="1" s="1"/>
  <c r="Y27" i="1"/>
  <c r="Y28" i="1"/>
  <c r="Y25" i="1"/>
  <c r="W28" i="1"/>
  <c r="W27" i="1"/>
  <c r="W26" i="1"/>
  <c r="W25" i="1"/>
  <c r="U28" i="1"/>
  <c r="U27" i="1"/>
  <c r="U26" i="1"/>
  <c r="U25" i="1"/>
  <c r="G40" i="1"/>
  <c r="Y39" i="1"/>
  <c r="Y40" i="1"/>
  <c r="W39" i="1"/>
  <c r="W40" i="1"/>
  <c r="U39" i="1"/>
  <c r="U40" i="1"/>
  <c r="S39" i="1"/>
  <c r="S40" i="1"/>
  <c r="Q39" i="1"/>
  <c r="Q40" i="1"/>
  <c r="O39" i="1"/>
  <c r="O40" i="1"/>
  <c r="M39" i="1"/>
  <c r="M40" i="1"/>
  <c r="K39" i="1"/>
  <c r="K40" i="1"/>
  <c r="I39" i="1"/>
  <c r="I40" i="1"/>
  <c r="G39" i="1"/>
  <c r="E39" i="1"/>
  <c r="E40" i="1"/>
  <c r="Y33" i="1"/>
  <c r="Y34" i="1"/>
  <c r="W33" i="1"/>
  <c r="W34" i="1"/>
  <c r="U33" i="1"/>
  <c r="U34" i="1"/>
  <c r="S33" i="1"/>
  <c r="S34" i="1"/>
  <c r="Q33" i="1"/>
  <c r="Q34" i="1"/>
  <c r="O33" i="1"/>
  <c r="O34" i="1"/>
  <c r="M33" i="1"/>
  <c r="M34" i="1"/>
  <c r="K33" i="1"/>
  <c r="K34" i="1"/>
  <c r="I33" i="1"/>
  <c r="I34" i="1"/>
  <c r="G33" i="1"/>
  <c r="G34" i="1"/>
  <c r="E33" i="1"/>
  <c r="E34" i="1"/>
  <c r="Y38" i="1"/>
  <c r="Y32" i="1"/>
  <c r="W38" i="1"/>
  <c r="W32" i="1"/>
  <c r="U38" i="1"/>
  <c r="U32" i="1"/>
  <c r="S38" i="1"/>
  <c r="S32" i="1"/>
  <c r="Q38" i="1"/>
  <c r="Q32" i="1"/>
  <c r="O38" i="1"/>
  <c r="O32" i="1"/>
  <c r="M38" i="1"/>
  <c r="M32" i="1"/>
  <c r="K38" i="1"/>
  <c r="K32" i="1"/>
  <c r="I38" i="1"/>
  <c r="I32" i="1"/>
  <c r="G38" i="1"/>
  <c r="G32" i="1"/>
  <c r="E38" i="1"/>
  <c r="E32" i="1"/>
  <c r="C41" i="1"/>
  <c r="C35" i="1"/>
  <c r="Y9" i="1"/>
  <c r="S28" i="1"/>
  <c r="Q28" i="1"/>
  <c r="O28" i="1"/>
  <c r="C29" i="1"/>
  <c r="M28" i="1"/>
  <c r="K28" i="1"/>
  <c r="I28" i="1"/>
  <c r="G28" i="1"/>
  <c r="E28" i="1"/>
  <c r="E25" i="1"/>
  <c r="G25" i="1"/>
  <c r="I25" i="1"/>
  <c r="K25" i="1"/>
  <c r="M25" i="1"/>
  <c r="E26" i="1"/>
  <c r="G26" i="1"/>
  <c r="I26" i="1"/>
  <c r="K26" i="1"/>
  <c r="M26" i="1"/>
  <c r="E27" i="1"/>
  <c r="G27" i="1"/>
  <c r="I27" i="1"/>
  <c r="K27" i="1"/>
  <c r="M27" i="1"/>
  <c r="S27" i="1"/>
  <c r="Q27" i="1"/>
  <c r="O27" i="1"/>
  <c r="S26" i="1"/>
  <c r="Q26" i="1"/>
  <c r="O26" i="1"/>
  <c r="S25" i="1"/>
  <c r="Q25" i="1"/>
  <c r="O25" i="1"/>
  <c r="Y18" i="1"/>
  <c r="AA18" i="1" s="1"/>
  <c r="AA21" i="1" s="1"/>
  <c r="E18" i="1"/>
  <c r="G18" i="1"/>
  <c r="I18" i="1"/>
  <c r="K18" i="1"/>
  <c r="M18" i="1"/>
  <c r="O18" i="1"/>
  <c r="Q18" i="1"/>
  <c r="S18" i="1"/>
  <c r="U18" i="1"/>
  <c r="W18" i="1"/>
  <c r="Y16" i="1"/>
  <c r="Y17" i="1"/>
  <c r="Y19" i="1"/>
  <c r="Y20" i="1"/>
  <c r="W16" i="1"/>
  <c r="W17" i="1"/>
  <c r="W19" i="1"/>
  <c r="W20" i="1"/>
  <c r="U16" i="1"/>
  <c r="U17" i="1"/>
  <c r="U19" i="1"/>
  <c r="U20" i="1"/>
  <c r="S16" i="1"/>
  <c r="S17" i="1"/>
  <c r="S19" i="1"/>
  <c r="S20" i="1"/>
  <c r="Q16" i="1"/>
  <c r="Q17" i="1"/>
  <c r="Q19" i="1"/>
  <c r="Q20" i="1"/>
  <c r="O16" i="1"/>
  <c r="O17" i="1"/>
  <c r="O19" i="1"/>
  <c r="O20" i="1"/>
  <c r="M16" i="1"/>
  <c r="M17" i="1"/>
  <c r="M19" i="1"/>
  <c r="M20" i="1"/>
  <c r="K16" i="1"/>
  <c r="K17" i="1"/>
  <c r="K19" i="1"/>
  <c r="K20" i="1"/>
  <c r="I16" i="1"/>
  <c r="I17" i="1"/>
  <c r="I19" i="1"/>
  <c r="I20" i="1"/>
  <c r="G16" i="1"/>
  <c r="G17" i="1"/>
  <c r="G19" i="1"/>
  <c r="G20" i="1"/>
  <c r="E16" i="1"/>
  <c r="E17" i="1"/>
  <c r="E19" i="1"/>
  <c r="E20" i="1"/>
  <c r="C21" i="1"/>
  <c r="Q9" i="1"/>
  <c r="Q11" i="1"/>
  <c r="Y10" i="1"/>
  <c r="AA10" i="1" s="1"/>
  <c r="AA13" i="1" s="1"/>
  <c r="Y11" i="1"/>
  <c r="W9" i="1"/>
  <c r="W10" i="1"/>
  <c r="W11" i="1"/>
  <c r="U9" i="1"/>
  <c r="U10" i="1"/>
  <c r="U11" i="1"/>
  <c r="S9" i="1"/>
  <c r="S10" i="1"/>
  <c r="S11" i="1"/>
  <c r="O9" i="1"/>
  <c r="O10" i="1"/>
  <c r="O11" i="1"/>
  <c r="M9" i="1"/>
  <c r="M10" i="1"/>
  <c r="M11" i="1"/>
  <c r="K9" i="1"/>
  <c r="K10" i="1"/>
  <c r="K11" i="1"/>
  <c r="I9" i="1"/>
  <c r="I10" i="1"/>
  <c r="I11" i="1"/>
  <c r="G9" i="1"/>
  <c r="G10" i="1"/>
  <c r="G11" i="1"/>
  <c r="E9" i="1"/>
  <c r="E10" i="1"/>
  <c r="E11" i="1"/>
  <c r="Y8" i="1"/>
  <c r="O12" i="1"/>
  <c r="S12" i="1"/>
  <c r="U12" i="1"/>
  <c r="W12" i="1"/>
  <c r="Y12" i="1"/>
  <c r="K12" i="1"/>
  <c r="I12" i="1"/>
  <c r="G12" i="1"/>
  <c r="Q12" i="1"/>
  <c r="M12" i="1"/>
  <c r="C13" i="1"/>
  <c r="E8" i="1"/>
  <c r="G8" i="1"/>
  <c r="I8" i="1"/>
  <c r="U8" i="1"/>
  <c r="Q8" i="1"/>
  <c r="K8" i="1"/>
  <c r="M8" i="1"/>
  <c r="W8" i="1"/>
  <c r="O8" i="1"/>
  <c r="G35" i="1" l="1"/>
  <c r="K29" i="1"/>
  <c r="S13" i="1"/>
  <c r="U35" i="1"/>
  <c r="Q13" i="1"/>
  <c r="G41" i="1"/>
  <c r="K41" i="1"/>
  <c r="O41" i="1"/>
  <c r="Y41" i="1"/>
  <c r="S35" i="1"/>
  <c r="Y29" i="1"/>
  <c r="M35" i="1"/>
  <c r="I21" i="1"/>
  <c r="M21" i="1"/>
  <c r="I35" i="1"/>
  <c r="U41" i="1"/>
  <c r="K35" i="1"/>
  <c r="W35" i="1"/>
  <c r="M41" i="1"/>
  <c r="Q41" i="1"/>
  <c r="G21" i="1"/>
  <c r="K21" i="1"/>
  <c r="O21" i="1"/>
  <c r="Y35" i="1"/>
  <c r="G13" i="1"/>
  <c r="E13" i="1"/>
  <c r="M13" i="1"/>
  <c r="O13" i="1"/>
  <c r="W13" i="1"/>
  <c r="K13" i="1"/>
  <c r="W21" i="1"/>
  <c r="Q29" i="1"/>
  <c r="E29" i="1"/>
  <c r="I13" i="1"/>
  <c r="Y13" i="1"/>
  <c r="E21" i="1"/>
  <c r="Y21" i="1"/>
  <c r="E41" i="1"/>
  <c r="S41" i="1"/>
  <c r="W41" i="1"/>
  <c r="U29" i="1"/>
  <c r="S21" i="1"/>
  <c r="S29" i="1"/>
  <c r="W29" i="1"/>
  <c r="U13" i="1"/>
  <c r="Q21" i="1"/>
  <c r="U21" i="1"/>
  <c r="M29" i="1"/>
  <c r="G29" i="1"/>
  <c r="I29" i="1"/>
  <c r="O29" i="1"/>
  <c r="O35" i="1"/>
  <c r="E35" i="1"/>
  <c r="Q35" i="1"/>
  <c r="I41" i="1"/>
</calcChain>
</file>

<file path=xl/sharedStrings.xml><?xml version="1.0" encoding="utf-8"?>
<sst xmlns="http://schemas.openxmlformats.org/spreadsheetml/2006/main" count="98" uniqueCount="81">
  <si>
    <t>DICKINSON STATE UNIVERSITY</t>
  </si>
  <si>
    <t>Fee Schedule per semester</t>
  </si>
  <si>
    <t>SEMESTER CREDITS</t>
  </si>
  <si>
    <t>*Tuition-No Cap</t>
  </si>
  <si>
    <t>Alaska, Nevada, Arizona, New Mexico, California, North Dakota, Colorado, Oklahoma, Hawaii, Oregon, Idaho, Saskatchewan, Kansas</t>
  </si>
  <si>
    <t>RESIDENT RATES</t>
  </si>
  <si>
    <t>South Dakota, Manitoba, Texas, Minnesota, Utah, Montana, Washington, Nebraska, Wyoming</t>
  </si>
  <si>
    <t>Tuition*</t>
  </si>
  <si>
    <t>Mandatory Student Fee**</t>
  </si>
  <si>
    <t>Mandatory Technology Fee**</t>
  </si>
  <si>
    <t>Mandatory Connect ND Fee**</t>
  </si>
  <si>
    <t>Mandatory NDSA Fee**</t>
  </si>
  <si>
    <t>NON-RESIDENT &amp; INTERNATIONAL  RATES</t>
  </si>
  <si>
    <t>GRAD CREDIT RATES</t>
  </si>
  <si>
    <t>DUAL CREDIT- Subsidized</t>
  </si>
  <si>
    <t>Connect ND Fee**</t>
  </si>
  <si>
    <t>NDSA Fee**</t>
  </si>
  <si>
    <t>DUAL CREDIT - Unsubsidized</t>
  </si>
  <si>
    <t>Mandatory Student Fee consists of three different fees.  The University Fee of $33.28/credit supports Athletics, Cheerleading, Music, Theatre/Dance, Rodeo,  and Student Health.  The Activity Fee of</t>
  </si>
  <si>
    <t>$5.75/credit supports Student Senate, Homecoming, Campus Activity Board, intramural activities, and student activities.  The Biesiot Activity Center Fee of $1.00/credit supoprts the Henry Biesiot Activity Center debt</t>
  </si>
  <si>
    <t>retirement and operating costs</t>
  </si>
  <si>
    <t xml:space="preserve">  * Tuition -No Caps</t>
  </si>
  <si>
    <t xml:space="preserve">  ** Mandatory fees cap at 12credits</t>
  </si>
  <si>
    <t xml:space="preserve">Base Rate </t>
  </si>
  <si>
    <t>Sem./YR</t>
  </si>
  <si>
    <t>Woods Single</t>
  </si>
  <si>
    <t>Woods Double</t>
  </si>
  <si>
    <t>Delong &amp; Selke Single</t>
  </si>
  <si>
    <t>1600 / 3200</t>
  </si>
  <si>
    <t>Delong &amp; Selke Double</t>
  </si>
  <si>
    <t>Main Campus Apartments A &amp; C Student Housing</t>
  </si>
  <si>
    <t xml:space="preserve">*Based on double occpancy. </t>
  </si>
  <si>
    <t>*Billed through THD by semester as Aug-Dec (5 months) &amp; Jan-May (5 months)</t>
  </si>
  <si>
    <t>Main Campus Apartment B     
Family Housing</t>
  </si>
  <si>
    <t>Rental agreement needed.</t>
  </si>
  <si>
    <t>Perch 80 meals</t>
  </si>
  <si>
    <t>Perch 50 meals</t>
  </si>
  <si>
    <t>Perch 25 meals</t>
  </si>
  <si>
    <t>Perch 10 Meals</t>
  </si>
  <si>
    <t>Summer charges will be assessed based on a resident’s housing agreement, regardless of length of stay.</t>
  </si>
  <si>
    <t xml:space="preserve">Audit Fee, per semester hour – 30001-3000-460001 . . . . . . . . . . . . . . . . . . . . . </t>
  </si>
  <si>
    <t>1/2 tuition</t>
  </si>
  <si>
    <t xml:space="preserve">Credentials – 22564-5110-460001 . . . . . . . . . . . . . . . . . . . . . . . . . . . . . . . . . . . </t>
  </si>
  <si>
    <t>Late payment fee, 1.75% of balance on account</t>
  </si>
  <si>
    <t xml:space="preserve"> – 30001-3000-460001  . . . . . . . . . . . . . . . . . . . .  </t>
  </si>
  <si>
    <t>varies</t>
  </si>
  <si>
    <t xml:space="preserve">Parking Fee/Academic year – 10501-3060-440010 (Accounts Receivable ) . </t>
  </si>
  <si>
    <t xml:space="preserve">Placement Bulletin – 22564-5110-460001  . . . . . . . . . . . . . . . . . . . . . . . . . . . . </t>
  </si>
  <si>
    <t>Recording Fee, per semester hour – 30001-3000-460001 . . . . . . . . . . . . . . . . .</t>
  </si>
  <si>
    <t xml:space="preserve">Reinstatement Fee - (Must be paid prior to re-enrollment)  . . . . . . . . . . . . . . . . </t>
  </si>
  <si>
    <t xml:space="preserve">Replacement ID – 22607-3040-470470  . . . . . . . . . . . . . . . . . . . . . . . . . . . . . . </t>
  </si>
  <si>
    <t xml:space="preserve">Shots - 22595-5112-462110 . . . . . . . . . . . . . . . . . . . . . . . . . . . . . . . . . . . </t>
  </si>
  <si>
    <t xml:space="preserve">Transcripts - 30001-3000-471020  . . . . . . . . . . . . . . . . . . . . . . . . . . . . . . . . . . </t>
  </si>
  <si>
    <t>Diploma</t>
  </si>
  <si>
    <t>International Student Health Insurance</t>
  </si>
  <si>
    <t>Pulver Single</t>
  </si>
  <si>
    <t>550/month</t>
  </si>
  <si>
    <t>Basic Block 190/ $200 flex Dollars/semester</t>
  </si>
  <si>
    <t>SilverBlock 160/ $350 flex Dollars/semester</t>
  </si>
  <si>
    <t>Gold Plan - All Day Access w/$100 flex dollars/semester</t>
  </si>
  <si>
    <t>Summer 2023 (12 weeks)</t>
  </si>
  <si>
    <t>May 16 - August 7, 2023</t>
  </si>
  <si>
    <t>Summer 2023 Weekly Rate</t>
  </si>
  <si>
    <t>Summer 2023 Day Rate</t>
  </si>
  <si>
    <t>2750 / 5500</t>
  </si>
  <si>
    <t>1875 / 3750</t>
  </si>
  <si>
    <t>2500 / 5000</t>
  </si>
  <si>
    <t>2950 / 5900</t>
  </si>
  <si>
    <t>1625 / 3250*</t>
  </si>
  <si>
    <t>Updated  6.22.2023</t>
  </si>
  <si>
    <t>Proposed Housing Rates 2023-2024 Academic Year</t>
  </si>
  <si>
    <t>Proposed Residential Student Dining Plan Rates 2023-2024 Academic Year</t>
  </si>
  <si>
    <t>Proposed Apartment &amp; Commuter Student Dining Plan Rates 2023-2024 Academic Year</t>
  </si>
  <si>
    <t>Summer 2023 Rates</t>
  </si>
  <si>
    <t>Aug 16,2023 - Dec 31, 2023</t>
  </si>
  <si>
    <t>Jan 1, 2024 - Aug 15,2024</t>
  </si>
  <si>
    <t>FISCAL YEAR 2023-2024</t>
  </si>
  <si>
    <t>2362.50 / 4725</t>
  </si>
  <si>
    <t>2487.50 / 4975</t>
  </si>
  <si>
    <t>2782.50 / 5565</t>
  </si>
  <si>
    <t>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</si>
</sst>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[$$-409]* #,##0.00_);_([$$-409]* \(#,##0.00\);_([$$-409]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u/>
      <sz val="10"/>
      <name val="Courier New"/>
      <family val="3"/>
    </font>
    <font>
      <b/>
      <u/>
      <sz val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sz val="11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1"/>
      <color theme="1"/>
      <name val="Calibri"/>
      <family val="2"/>
      <scheme val="minor"/>
    </font>
    <font>
      <i/>
      <sz val="11"/>
      <color rgb="FF444444"/>
      <name val="Calibri"/>
      <family val="2"/>
      <charset val="1"/>
    </font>
    <font>
      <sz val="11"/>
      <color rgb="FF444444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43" fontId="0" fillId="0" borderId="0" xfId="1" applyFont="1"/>
    <xf numFmtId="43" fontId="0" fillId="0" borderId="0" xfId="0" applyNumberFormat="1"/>
    <xf numFmtId="49" fontId="0" fillId="0" borderId="0" xfId="0" applyNumberFormat="1" applyAlignment="1">
      <alignment horizontal="center" vertical="center"/>
    </xf>
    <xf numFmtId="43" fontId="0" fillId="0" borderId="1" xfId="0" applyNumberFormat="1" applyBorder="1"/>
    <xf numFmtId="0" fontId="4" fillId="0" borderId="1" xfId="0" applyFont="1" applyBorder="1"/>
    <xf numFmtId="0" fontId="6" fillId="0" borderId="0" xfId="0" applyFont="1"/>
    <xf numFmtId="164" fontId="0" fillId="0" borderId="0" xfId="0" applyNumberFormat="1"/>
    <xf numFmtId="6" fontId="0" fillId="0" borderId="0" xfId="0" applyNumberFormat="1" applyAlignment="1">
      <alignment horizontal="left"/>
    </xf>
    <xf numFmtId="8" fontId="0" fillId="0" borderId="0" xfId="0" applyNumberFormat="1"/>
    <xf numFmtId="0" fontId="7" fillId="0" borderId="0" xfId="0" applyFont="1"/>
    <xf numFmtId="0" fontId="8" fillId="0" borderId="0" xfId="0" applyFont="1"/>
    <xf numFmtId="2" fontId="0" fillId="0" borderId="0" xfId="0" applyNumberFormat="1"/>
    <xf numFmtId="4" fontId="0" fillId="0" borderId="0" xfId="0" applyNumberForma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3" fontId="0" fillId="0" borderId="0" xfId="1" applyFont="1" applyFill="1"/>
    <xf numFmtId="43" fontId="0" fillId="0" borderId="1" xfId="1" applyFont="1" applyFill="1" applyBorder="1"/>
    <xf numFmtId="43" fontId="1" fillId="0" borderId="0" xfId="1" applyFont="1" applyFill="1"/>
    <xf numFmtId="2" fontId="1" fillId="0" borderId="0" xfId="0" applyNumberFormat="1" applyFont="1" applyAlignment="1">
      <alignment horizontal="right"/>
    </xf>
    <xf numFmtId="43" fontId="1" fillId="0" borderId="0" xfId="1" applyFont="1"/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/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right" shrinkToFit="1"/>
    </xf>
    <xf numFmtId="0" fontId="13" fillId="2" borderId="2" xfId="0" applyFont="1" applyFill="1" applyBorder="1" applyAlignment="1">
      <alignment horizontal="center"/>
    </xf>
    <xf numFmtId="165" fontId="14" fillId="2" borderId="2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0" fontId="0" fillId="0" borderId="2" xfId="0" applyBorder="1"/>
    <xf numFmtId="49" fontId="13" fillId="0" borderId="2" xfId="0" applyNumberFormat="1" applyFont="1" applyBorder="1" applyAlignment="1">
      <alignment horizontal="center" wrapText="1"/>
    </xf>
    <xf numFmtId="0" fontId="15" fillId="0" borderId="0" xfId="0" applyFont="1"/>
    <xf numFmtId="0" fontId="16" fillId="0" borderId="0" xfId="0" applyFont="1" applyAlignment="1">
      <alignment wrapText="1"/>
    </xf>
    <xf numFmtId="49" fontId="14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49" fontId="13" fillId="4" borderId="2" xfId="0" applyNumberFormat="1" applyFont="1" applyFill="1" applyBorder="1" applyAlignment="1">
      <alignment horizontal="center"/>
    </xf>
    <xf numFmtId="44" fontId="13" fillId="0" borderId="2" xfId="0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7" xfId="0" applyFont="1" applyBorder="1" applyAlignment="1">
      <alignment wrapText="1"/>
    </xf>
    <xf numFmtId="0" fontId="14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/>
    </xf>
    <xf numFmtId="0" fontId="15" fillId="0" borderId="2" xfId="0" applyFont="1" applyBorder="1" applyAlignment="1">
      <alignment horizontal="center" wrapText="1"/>
    </xf>
    <xf numFmtId="0" fontId="10" fillId="5" borderId="0" xfId="0" applyFont="1" applyFill="1"/>
    <xf numFmtId="9" fontId="2" fillId="0" borderId="0" xfId="2" applyFont="1" applyAlignment="1">
      <alignment horizontal="center"/>
    </xf>
    <xf numFmtId="9" fontId="2" fillId="0" borderId="0" xfId="2" applyFont="1" applyAlignment="1">
      <alignment horizontal="center"/>
    </xf>
    <xf numFmtId="9" fontId="3" fillId="0" borderId="0" xfId="2" applyFont="1" applyAlignment="1">
      <alignment horizontal="center"/>
    </xf>
    <xf numFmtId="49" fontId="12" fillId="3" borderId="2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9" fontId="5" fillId="0" borderId="0" xfId="2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4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D7" sqref="AD7"/>
    </sheetView>
  </sheetViews>
  <sheetFormatPr defaultRowHeight="12.75" x14ac:dyDescent="0.2"/>
  <cols>
    <col min="1" max="1" width="26.5703125" customWidth="1"/>
    <col min="2" max="2" width="4" customWidth="1"/>
    <col min="3" max="3" width="9.42578125" customWidth="1"/>
    <col min="4" max="4" width="1.5703125" customWidth="1"/>
    <col min="5" max="5" width="10.5703125" customWidth="1"/>
    <col min="6" max="6" width="1.5703125" customWidth="1"/>
    <col min="7" max="7" width="9.7109375" customWidth="1"/>
    <col min="8" max="8" width="2.28515625" customWidth="1"/>
    <col min="9" max="9" width="10.5703125" customWidth="1"/>
    <col min="10" max="10" width="2" customWidth="1"/>
    <col min="11" max="11" width="10.28515625" customWidth="1"/>
    <col min="12" max="12" width="2" customWidth="1"/>
    <col min="13" max="13" width="11.5703125" customWidth="1"/>
    <col min="14" max="14" width="2.28515625" customWidth="1"/>
    <col min="15" max="15" width="10.7109375" customWidth="1"/>
    <col min="16" max="16" width="2.140625" customWidth="1"/>
    <col min="17" max="17" width="11.28515625" customWidth="1"/>
    <col min="18" max="18" width="2.5703125" customWidth="1"/>
    <col min="19" max="19" width="10.85546875" customWidth="1"/>
    <col min="20" max="20" width="1.7109375" customWidth="1"/>
    <col min="21" max="21" width="11.140625" customWidth="1"/>
    <col min="22" max="22" width="2.5703125" customWidth="1"/>
    <col min="23" max="23" width="10.85546875" customWidth="1"/>
    <col min="24" max="24" width="2.42578125" customWidth="1"/>
    <col min="25" max="25" width="11" customWidth="1"/>
    <col min="26" max="26" width="2.5703125" customWidth="1"/>
    <col min="27" max="27" width="10.5703125" customWidth="1"/>
    <col min="28" max="28" width="4.7109375" bestFit="1" customWidth="1"/>
    <col min="29" max="29" width="10.5703125" customWidth="1"/>
  </cols>
  <sheetData>
    <row r="1" spans="1:29" ht="18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8"/>
    </row>
    <row r="2" spans="1:29" ht="15" x14ac:dyDescent="0.2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3" t="s">
        <v>80</v>
      </c>
    </row>
    <row r="3" spans="1:29" ht="15" x14ac:dyDescent="0.2">
      <c r="A3" s="60" t="s">
        <v>76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4">
        <v>45099</v>
      </c>
    </row>
    <row r="5" spans="1:29" ht="15.75" x14ac:dyDescent="0.25">
      <c r="A5" s="5" t="s">
        <v>2</v>
      </c>
      <c r="C5" s="3">
        <v>1</v>
      </c>
      <c r="D5" s="3"/>
      <c r="E5" s="3">
        <v>2</v>
      </c>
      <c r="F5" s="3"/>
      <c r="G5" s="3">
        <v>3</v>
      </c>
      <c r="H5" s="3"/>
      <c r="I5" s="3">
        <v>4</v>
      </c>
      <c r="J5" s="3"/>
      <c r="K5" s="3">
        <v>5</v>
      </c>
      <c r="L5" s="3"/>
      <c r="M5" s="3">
        <v>6</v>
      </c>
      <c r="N5" s="3"/>
      <c r="O5" s="3">
        <v>7</v>
      </c>
      <c r="P5" s="3"/>
      <c r="Q5" s="3">
        <v>8</v>
      </c>
      <c r="R5" s="3"/>
      <c r="S5" s="3">
        <v>9</v>
      </c>
      <c r="T5" s="3"/>
      <c r="U5" s="3">
        <v>10</v>
      </c>
      <c r="V5" s="3"/>
      <c r="W5" s="3">
        <v>11</v>
      </c>
      <c r="X5" s="3"/>
      <c r="Y5" s="3">
        <v>12</v>
      </c>
      <c r="AA5" s="18">
        <v>13</v>
      </c>
      <c r="AC5" s="18"/>
    </row>
    <row r="6" spans="1:29" x14ac:dyDescent="0.2">
      <c r="A6" t="s">
        <v>3</v>
      </c>
      <c r="C6" s="20" t="s">
        <v>4</v>
      </c>
    </row>
    <row r="7" spans="1:29" ht="15.75" x14ac:dyDescent="0.25">
      <c r="A7" s="57" t="s">
        <v>5</v>
      </c>
      <c r="B7" s="16"/>
      <c r="C7" s="20" t="s">
        <v>6</v>
      </c>
    </row>
    <row r="8" spans="1:29" x14ac:dyDescent="0.2">
      <c r="A8" s="20" t="s">
        <v>7</v>
      </c>
      <c r="C8" s="1">
        <v>249</v>
      </c>
      <c r="D8" s="1"/>
      <c r="E8" s="2">
        <f>SUM(C8*2)</f>
        <v>498</v>
      </c>
      <c r="F8" s="2"/>
      <c r="G8" s="2">
        <f>SUM(C8*3)</f>
        <v>747</v>
      </c>
      <c r="H8" s="2"/>
      <c r="I8" s="2">
        <f>SUM(C8*4)</f>
        <v>996</v>
      </c>
      <c r="J8" s="2"/>
      <c r="K8" s="2">
        <f>SUM(C8*5)</f>
        <v>1245</v>
      </c>
      <c r="L8" s="2"/>
      <c r="M8" s="2">
        <f>SUM(C8*6)</f>
        <v>1494</v>
      </c>
      <c r="N8" s="2"/>
      <c r="O8" s="2">
        <f>SUM(C8*7)</f>
        <v>1743</v>
      </c>
      <c r="P8" s="2"/>
      <c r="Q8" s="2">
        <f>SUM(C8*8)</f>
        <v>1992</v>
      </c>
      <c r="R8" s="2"/>
      <c r="S8" s="2">
        <f>SUM(C8*9)</f>
        <v>2241</v>
      </c>
      <c r="T8" s="2"/>
      <c r="U8" s="2">
        <f>SUM(C8*10)</f>
        <v>2490</v>
      </c>
      <c r="V8" s="2"/>
      <c r="W8" s="2">
        <f>SUM(C8*11)</f>
        <v>2739</v>
      </c>
      <c r="X8" s="2"/>
      <c r="Y8" s="2">
        <f>SUM(C8*12)-0</f>
        <v>2988</v>
      </c>
      <c r="AA8" s="2">
        <f>SUM(C8*13)</f>
        <v>3237</v>
      </c>
      <c r="AC8" s="2"/>
    </row>
    <row r="9" spans="1:29" x14ac:dyDescent="0.2">
      <c r="A9" t="s">
        <v>8</v>
      </c>
      <c r="C9" s="26">
        <v>40.03</v>
      </c>
      <c r="D9" s="26"/>
      <c r="E9" s="2">
        <f>SUM(C9*2)</f>
        <v>80.06</v>
      </c>
      <c r="F9" s="2"/>
      <c r="G9" s="2">
        <f>SUM(C9*3)</f>
        <v>120.09</v>
      </c>
      <c r="H9" s="2"/>
      <c r="I9" s="2">
        <f>SUM(C9*4)</f>
        <v>160.12</v>
      </c>
      <c r="J9" s="2"/>
      <c r="K9" s="2">
        <f>SUM(C9*5)</f>
        <v>200.15</v>
      </c>
      <c r="L9" s="2"/>
      <c r="M9" s="2">
        <f>SUM(C9*6)</f>
        <v>240.18</v>
      </c>
      <c r="N9" s="2"/>
      <c r="O9" s="2">
        <f>SUM(C9*7)</f>
        <v>280.21000000000004</v>
      </c>
      <c r="P9" s="2"/>
      <c r="Q9" s="2">
        <f>SUM(C9*8)</f>
        <v>320.24</v>
      </c>
      <c r="R9" s="2"/>
      <c r="S9" s="2">
        <f>SUM(C9*9)</f>
        <v>360.27</v>
      </c>
      <c r="T9" s="2"/>
      <c r="U9" s="2">
        <f>SUM(C9*10)</f>
        <v>400.3</v>
      </c>
      <c r="V9" s="2"/>
      <c r="W9" s="2">
        <f>SUM(C9*11)</f>
        <v>440.33000000000004</v>
      </c>
      <c r="X9" s="2"/>
      <c r="Y9" s="2">
        <f>SUM(C9*12)</f>
        <v>480.36</v>
      </c>
      <c r="AA9" s="2">
        <v>480.36</v>
      </c>
      <c r="AC9" s="2"/>
    </row>
    <row r="10" spans="1:29" x14ac:dyDescent="0.2">
      <c r="A10" t="s">
        <v>9</v>
      </c>
      <c r="C10" s="26">
        <v>23.11</v>
      </c>
      <c r="D10" s="26"/>
      <c r="E10" s="2">
        <f>SUM(C10*2)</f>
        <v>46.22</v>
      </c>
      <c r="F10" s="2"/>
      <c r="G10" s="2">
        <f>SUM(C10*3)</f>
        <v>69.33</v>
      </c>
      <c r="H10" s="2"/>
      <c r="I10" s="2">
        <f>SUM(C10*4)</f>
        <v>92.44</v>
      </c>
      <c r="J10" s="2"/>
      <c r="K10" s="2">
        <f>SUM(C10*5)</f>
        <v>115.55</v>
      </c>
      <c r="L10" s="2"/>
      <c r="M10" s="2">
        <f>SUM(C10*6)</f>
        <v>138.66</v>
      </c>
      <c r="N10" s="2"/>
      <c r="O10" s="2">
        <f>SUM(C10*7)</f>
        <v>161.76999999999998</v>
      </c>
      <c r="P10" s="2"/>
      <c r="Q10" s="2">
        <f>SUM(C10*8)</f>
        <v>184.88</v>
      </c>
      <c r="R10" s="2"/>
      <c r="S10" s="2">
        <f>SUM(C10*9)</f>
        <v>207.99</v>
      </c>
      <c r="T10" s="2"/>
      <c r="U10" s="2">
        <f>SUM(C10*10)</f>
        <v>231.1</v>
      </c>
      <c r="V10" s="2"/>
      <c r="W10" s="2">
        <f>SUM(C10*11)</f>
        <v>254.20999999999998</v>
      </c>
      <c r="X10" s="2"/>
      <c r="Y10" s="2">
        <f>SUM(C10*12)</f>
        <v>277.32</v>
      </c>
      <c r="AA10" s="2">
        <f>Y10</f>
        <v>277.32</v>
      </c>
      <c r="AC10" s="2"/>
    </row>
    <row r="11" spans="1:29" x14ac:dyDescent="0.2">
      <c r="A11" t="s">
        <v>10</v>
      </c>
      <c r="C11" s="26">
        <v>5.5</v>
      </c>
      <c r="D11" s="26"/>
      <c r="E11" s="2">
        <f>SUM(C11*2)</f>
        <v>11</v>
      </c>
      <c r="F11" s="2"/>
      <c r="G11" s="2">
        <f>SUM(C11*3)</f>
        <v>16.5</v>
      </c>
      <c r="H11" s="2"/>
      <c r="I11" s="2">
        <f>SUM(C11*4)</f>
        <v>22</v>
      </c>
      <c r="J11" s="2"/>
      <c r="K11" s="2">
        <f>SUM(C11*5)</f>
        <v>27.5</v>
      </c>
      <c r="L11" s="2"/>
      <c r="M11" s="2">
        <f>SUM(C11*6)</f>
        <v>33</v>
      </c>
      <c r="N11" s="2"/>
      <c r="O11" s="2">
        <f>SUM(C11*7)</f>
        <v>38.5</v>
      </c>
      <c r="P11" s="2"/>
      <c r="Q11" s="2">
        <f>SUM(C11*8)</f>
        <v>44</v>
      </c>
      <c r="R11" s="2"/>
      <c r="S11" s="2">
        <f>SUM(C11*9)</f>
        <v>49.5</v>
      </c>
      <c r="T11" s="2"/>
      <c r="U11" s="2">
        <f>SUM(C11*10)</f>
        <v>55</v>
      </c>
      <c r="V11" s="2"/>
      <c r="W11" s="2">
        <f>SUM(C11*11)</f>
        <v>60.5</v>
      </c>
      <c r="X11" s="2"/>
      <c r="Y11" s="2">
        <f>SUM(C11*12)</f>
        <v>66</v>
      </c>
      <c r="AA11" s="2">
        <v>66</v>
      </c>
      <c r="AC11" s="2"/>
    </row>
    <row r="12" spans="1:29" x14ac:dyDescent="0.2">
      <c r="A12" t="s">
        <v>11</v>
      </c>
      <c r="C12" s="27">
        <v>0.04</v>
      </c>
      <c r="D12" s="26"/>
      <c r="E12" s="4">
        <f>SUM(C12*2)</f>
        <v>0.08</v>
      </c>
      <c r="F12" s="2"/>
      <c r="G12" s="4">
        <f>SUM(C12*3)</f>
        <v>0.12</v>
      </c>
      <c r="H12" s="2"/>
      <c r="I12" s="4">
        <f>SUM(C12*4)</f>
        <v>0.16</v>
      </c>
      <c r="J12" s="2"/>
      <c r="K12" s="4">
        <f>SUM(C12*5)</f>
        <v>0.2</v>
      </c>
      <c r="L12" s="2"/>
      <c r="M12" s="4">
        <f>SUM(C12*6)</f>
        <v>0.24</v>
      </c>
      <c r="N12" s="2"/>
      <c r="O12" s="4">
        <f>SUM(C12*7)</f>
        <v>0.28000000000000003</v>
      </c>
      <c r="P12" s="2"/>
      <c r="Q12" s="4">
        <f>SUM(C12*8)</f>
        <v>0.32</v>
      </c>
      <c r="R12" s="2"/>
      <c r="S12" s="4">
        <f>SUM(C12*9)</f>
        <v>0.36</v>
      </c>
      <c r="T12" s="2"/>
      <c r="U12" s="4">
        <f>SUM(C12*10)</f>
        <v>0.4</v>
      </c>
      <c r="V12" s="2"/>
      <c r="W12" s="4">
        <f>SUM(C12*11)</f>
        <v>0.44</v>
      </c>
      <c r="X12" s="2"/>
      <c r="Y12" s="4">
        <f>SUM(C12*12)</f>
        <v>0.48</v>
      </c>
      <c r="AA12" s="4">
        <v>0.48</v>
      </c>
      <c r="AC12" s="2"/>
    </row>
    <row r="13" spans="1:29" x14ac:dyDescent="0.2">
      <c r="C13" s="2">
        <f>SUM(C8:C12)</f>
        <v>317.68</v>
      </c>
      <c r="D13" s="2"/>
      <c r="E13" s="2">
        <f>SUM(E8:E12)</f>
        <v>635.36</v>
      </c>
      <c r="F13" s="2"/>
      <c r="G13" s="2">
        <f>SUM(G8:G12)</f>
        <v>953.04000000000008</v>
      </c>
      <c r="H13" s="2"/>
      <c r="I13" s="2">
        <f>SUM(I8:I12)</f>
        <v>1270.72</v>
      </c>
      <c r="J13" s="2"/>
      <c r="K13" s="2">
        <f>SUM(K8:K12)</f>
        <v>1588.4</v>
      </c>
      <c r="L13" s="2"/>
      <c r="M13" s="2">
        <f>SUM(M8:M12)</f>
        <v>1906.0800000000002</v>
      </c>
      <c r="N13" s="2"/>
      <c r="O13" s="2">
        <f>SUM(O8:O12)</f>
        <v>2223.7600000000002</v>
      </c>
      <c r="P13" s="2"/>
      <c r="Q13" s="2">
        <f>SUM(Q8:Q12)</f>
        <v>2541.44</v>
      </c>
      <c r="R13" s="2"/>
      <c r="S13" s="2">
        <f>SUM(S8:S12)</f>
        <v>2859.1200000000003</v>
      </c>
      <c r="T13" s="2"/>
      <c r="U13" s="2">
        <f>SUM(U8:U12)</f>
        <v>3176.8</v>
      </c>
      <c r="V13" s="2"/>
      <c r="W13" s="2">
        <f>SUM(W8:W12)</f>
        <v>3494.48</v>
      </c>
      <c r="X13" s="2"/>
      <c r="Y13" s="2">
        <f>SUM(Y8:Y12)</f>
        <v>3812.1600000000003</v>
      </c>
      <c r="AA13" s="2">
        <f>SUM(AA8:AA12)</f>
        <v>4061.1600000000003</v>
      </c>
      <c r="AC13" s="2"/>
    </row>
    <row r="14" spans="1:29" x14ac:dyDescent="0.2">
      <c r="AA14" s="2"/>
      <c r="AC14" s="2"/>
    </row>
    <row r="15" spans="1:29" ht="15.75" x14ac:dyDescent="0.25">
      <c r="A15" s="15" t="s">
        <v>12</v>
      </c>
      <c r="B15" s="16"/>
      <c r="AA15" s="2"/>
      <c r="AC15" s="2"/>
    </row>
    <row r="16" spans="1:29" x14ac:dyDescent="0.2">
      <c r="A16" s="20" t="s">
        <v>7</v>
      </c>
      <c r="C16" s="26">
        <v>319</v>
      </c>
      <c r="D16" s="26"/>
      <c r="E16" s="2">
        <f>SUM(C16*2)</f>
        <v>638</v>
      </c>
      <c r="F16" s="2"/>
      <c r="G16" s="2">
        <f>SUM(C16*3)</f>
        <v>957</v>
      </c>
      <c r="H16" s="2"/>
      <c r="I16" s="2">
        <f>SUM(C16*4)</f>
        <v>1276</v>
      </c>
      <c r="J16" s="2"/>
      <c r="K16" s="2">
        <f>SUM(C16*5)</f>
        <v>1595</v>
      </c>
      <c r="L16" s="2"/>
      <c r="M16" s="2">
        <f>SUM(C16*6)</f>
        <v>1914</v>
      </c>
      <c r="N16" s="2"/>
      <c r="O16" s="2">
        <f>SUM(C16*7)</f>
        <v>2233</v>
      </c>
      <c r="P16" s="2"/>
      <c r="Q16" s="2">
        <f>SUM(C16*8)</f>
        <v>2552</v>
      </c>
      <c r="R16" s="2"/>
      <c r="S16" s="2">
        <f>SUM(C16*9)</f>
        <v>2871</v>
      </c>
      <c r="T16" s="2"/>
      <c r="U16" s="2">
        <f>SUM(C16*10)</f>
        <v>3190</v>
      </c>
      <c r="V16" s="2"/>
      <c r="W16" s="2">
        <f>SUM(C16*11)</f>
        <v>3509</v>
      </c>
      <c r="X16" s="2"/>
      <c r="Y16" s="2">
        <f>SUM(C16*12)-0</f>
        <v>3828</v>
      </c>
      <c r="AA16" s="2">
        <f>SUM(C16*13)</f>
        <v>4147</v>
      </c>
      <c r="AB16" s="2"/>
      <c r="AC16" s="2"/>
    </row>
    <row r="17" spans="1:29" x14ac:dyDescent="0.2">
      <c r="A17" t="s">
        <v>8</v>
      </c>
      <c r="C17" s="26">
        <v>40.03</v>
      </c>
      <c r="D17" s="26"/>
      <c r="E17" s="2">
        <f>SUM(C17*2)</f>
        <v>80.06</v>
      </c>
      <c r="F17" s="2"/>
      <c r="G17" s="2">
        <f>SUM(C17*3)</f>
        <v>120.09</v>
      </c>
      <c r="H17" s="2"/>
      <c r="I17" s="2">
        <f>SUM(C17*4)</f>
        <v>160.12</v>
      </c>
      <c r="J17" s="2"/>
      <c r="K17" s="2">
        <f>SUM(C17*5)</f>
        <v>200.15</v>
      </c>
      <c r="L17" s="2"/>
      <c r="M17" s="2">
        <f>SUM(C17*6)</f>
        <v>240.18</v>
      </c>
      <c r="N17" s="2"/>
      <c r="O17" s="2">
        <f>SUM(C17*7)</f>
        <v>280.21000000000004</v>
      </c>
      <c r="P17" s="2"/>
      <c r="Q17" s="2">
        <f>SUM(C17*8)</f>
        <v>320.24</v>
      </c>
      <c r="R17" s="2"/>
      <c r="S17" s="2">
        <f>SUM(C17*9)</f>
        <v>360.27</v>
      </c>
      <c r="T17" s="2"/>
      <c r="U17" s="2">
        <f>SUM(C17*10)</f>
        <v>400.3</v>
      </c>
      <c r="V17" s="2"/>
      <c r="W17" s="2">
        <f>SUM(C17*11)</f>
        <v>440.33000000000004</v>
      </c>
      <c r="X17" s="2"/>
      <c r="Y17" s="2">
        <f>SUM(C17*12)</f>
        <v>480.36</v>
      </c>
      <c r="AA17" s="2">
        <v>480.36</v>
      </c>
      <c r="AC17" s="2"/>
    </row>
    <row r="18" spans="1:29" x14ac:dyDescent="0.2">
      <c r="A18" t="s">
        <v>9</v>
      </c>
      <c r="C18" s="26">
        <v>23.11</v>
      </c>
      <c r="D18" s="26"/>
      <c r="E18" s="2">
        <f>SUM(C18*2)</f>
        <v>46.22</v>
      </c>
      <c r="F18" s="2"/>
      <c r="G18" s="2">
        <f>SUM(C18*3)</f>
        <v>69.33</v>
      </c>
      <c r="H18" s="2"/>
      <c r="I18" s="2">
        <f>SUM(C18*4)</f>
        <v>92.44</v>
      </c>
      <c r="J18" s="2"/>
      <c r="K18" s="2">
        <f>SUM(C18*5)</f>
        <v>115.55</v>
      </c>
      <c r="L18" s="2"/>
      <c r="M18" s="2">
        <f>SUM(C18*6)</f>
        <v>138.66</v>
      </c>
      <c r="N18" s="2"/>
      <c r="O18" s="2">
        <f>SUM(C18*7)</f>
        <v>161.76999999999998</v>
      </c>
      <c r="P18" s="2"/>
      <c r="Q18" s="2">
        <f>SUM(C18*8)</f>
        <v>184.88</v>
      </c>
      <c r="R18" s="2"/>
      <c r="S18" s="2">
        <f>SUM(C18*9)</f>
        <v>207.99</v>
      </c>
      <c r="T18" s="2"/>
      <c r="U18" s="2">
        <f>SUM(C18*10)</f>
        <v>231.1</v>
      </c>
      <c r="V18" s="2"/>
      <c r="W18" s="2">
        <f>SUM(C18*11)</f>
        <v>254.20999999999998</v>
      </c>
      <c r="X18" s="2"/>
      <c r="Y18" s="2">
        <f>SUM(C18*12)</f>
        <v>277.32</v>
      </c>
      <c r="AA18" s="2">
        <f>Y18</f>
        <v>277.32</v>
      </c>
      <c r="AC18" s="2"/>
    </row>
    <row r="19" spans="1:29" x14ac:dyDescent="0.2">
      <c r="A19" t="s">
        <v>10</v>
      </c>
      <c r="C19" s="26">
        <v>5.5</v>
      </c>
      <c r="D19" s="26"/>
      <c r="E19" s="2">
        <f>SUM(C19*2)</f>
        <v>11</v>
      </c>
      <c r="F19" s="2"/>
      <c r="G19" s="2">
        <f>SUM(C19*3)</f>
        <v>16.5</v>
      </c>
      <c r="H19" s="2"/>
      <c r="I19" s="2">
        <f>SUM(C19*4)</f>
        <v>22</v>
      </c>
      <c r="J19" s="2"/>
      <c r="K19" s="2">
        <f>SUM(C19*5)</f>
        <v>27.5</v>
      </c>
      <c r="L19" s="2"/>
      <c r="M19" s="2">
        <f>SUM(C19*6)</f>
        <v>33</v>
      </c>
      <c r="N19" s="2"/>
      <c r="O19" s="2">
        <f>SUM(C19*7)</f>
        <v>38.5</v>
      </c>
      <c r="P19" s="2"/>
      <c r="Q19" s="2">
        <f>SUM(C19*8)</f>
        <v>44</v>
      </c>
      <c r="R19" s="2"/>
      <c r="S19" s="2">
        <f>SUM(C19*9)</f>
        <v>49.5</v>
      </c>
      <c r="T19" s="2"/>
      <c r="U19" s="2">
        <f>SUM(C19*10)</f>
        <v>55</v>
      </c>
      <c r="V19" s="2"/>
      <c r="W19" s="2">
        <f>SUM(C19*11)</f>
        <v>60.5</v>
      </c>
      <c r="X19" s="2"/>
      <c r="Y19" s="2">
        <f>SUM(C19*12)</f>
        <v>66</v>
      </c>
      <c r="AA19" s="2">
        <v>66</v>
      </c>
      <c r="AC19" s="2"/>
    </row>
    <row r="20" spans="1:29" x14ac:dyDescent="0.2">
      <c r="A20" t="s">
        <v>11</v>
      </c>
      <c r="C20" s="27">
        <v>0.04</v>
      </c>
      <c r="D20" s="26"/>
      <c r="E20" s="4">
        <f>SUM(C20*2)</f>
        <v>0.08</v>
      </c>
      <c r="F20" s="2"/>
      <c r="G20" s="4">
        <f>SUM(C20*3)</f>
        <v>0.12</v>
      </c>
      <c r="H20" s="2"/>
      <c r="I20" s="4">
        <f>SUM(C20*4)</f>
        <v>0.16</v>
      </c>
      <c r="J20" s="2"/>
      <c r="K20" s="4">
        <f>SUM(C20*5)</f>
        <v>0.2</v>
      </c>
      <c r="L20" s="2"/>
      <c r="M20" s="4">
        <f>SUM(C20*6)</f>
        <v>0.24</v>
      </c>
      <c r="N20" s="2"/>
      <c r="O20" s="4">
        <f>SUM(C20*7)</f>
        <v>0.28000000000000003</v>
      </c>
      <c r="P20" s="2"/>
      <c r="Q20" s="4">
        <f>SUM(C20*8)</f>
        <v>0.32</v>
      </c>
      <c r="R20" s="2"/>
      <c r="S20" s="4">
        <f>SUM(C20*9)</f>
        <v>0.36</v>
      </c>
      <c r="T20" s="2"/>
      <c r="U20" s="4">
        <f>SUM(C20*10)</f>
        <v>0.4</v>
      </c>
      <c r="V20" s="2"/>
      <c r="W20" s="4">
        <f>SUM(C20*11)</f>
        <v>0.44</v>
      </c>
      <c r="X20" s="2"/>
      <c r="Y20" s="4">
        <f>SUM(C20*12)</f>
        <v>0.48</v>
      </c>
      <c r="AA20" s="4">
        <v>0.48</v>
      </c>
      <c r="AC20" s="2"/>
    </row>
    <row r="21" spans="1:29" x14ac:dyDescent="0.2">
      <c r="C21" s="2">
        <f>SUM(C16:C20)</f>
        <v>387.68</v>
      </c>
      <c r="D21" s="2"/>
      <c r="E21" s="2">
        <f>SUM(E16:E20)</f>
        <v>775.36</v>
      </c>
      <c r="F21" s="2"/>
      <c r="G21" s="2">
        <f>SUM(G16:G20)</f>
        <v>1163.0399999999997</v>
      </c>
      <c r="H21" s="2"/>
      <c r="I21" s="2">
        <f>SUM(I16:I20)</f>
        <v>1550.72</v>
      </c>
      <c r="J21" s="2"/>
      <c r="K21" s="2">
        <f>SUM(K16:K20)</f>
        <v>1938.4</v>
      </c>
      <c r="L21" s="2"/>
      <c r="M21" s="2">
        <f>SUM(M16:M20)</f>
        <v>2326.0799999999995</v>
      </c>
      <c r="N21" s="2"/>
      <c r="O21" s="2">
        <f>SUM(O16:O20)</f>
        <v>2713.76</v>
      </c>
      <c r="P21" s="2"/>
      <c r="Q21" s="2">
        <f>SUM(Q16:Q20)</f>
        <v>3101.44</v>
      </c>
      <c r="R21" s="2"/>
      <c r="S21" s="2">
        <f>SUM(S16:S20)</f>
        <v>3489.1200000000003</v>
      </c>
      <c r="T21" s="2"/>
      <c r="U21" s="2">
        <f>SUM(U16:U20)</f>
        <v>3876.8</v>
      </c>
      <c r="V21" s="2"/>
      <c r="W21" s="2">
        <f>SUM(W16:W20)</f>
        <v>4264.4799999999996</v>
      </c>
      <c r="X21" s="2"/>
      <c r="Y21" s="2">
        <f>SUM(Y16:Y20)</f>
        <v>4652.1599999999989</v>
      </c>
      <c r="AA21" s="2">
        <f>SUM(AA16:AA20)</f>
        <v>4971.1599999999989</v>
      </c>
      <c r="AC21" s="2"/>
    </row>
    <row r="22" spans="1:29" x14ac:dyDescent="0.2"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A23" s="2"/>
      <c r="AC23" s="2"/>
    </row>
    <row r="24" spans="1:29" ht="15.75" x14ac:dyDescent="0.25">
      <c r="A24" s="15" t="s">
        <v>13</v>
      </c>
      <c r="B24" s="21"/>
      <c r="C24" s="22"/>
      <c r="D24" s="2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AA24" s="2"/>
      <c r="AC24" s="2"/>
    </row>
    <row r="25" spans="1:29" x14ac:dyDescent="0.2">
      <c r="A25" s="20" t="s">
        <v>7</v>
      </c>
      <c r="C25" s="29">
        <v>336.67</v>
      </c>
      <c r="D25" s="28"/>
      <c r="E25" s="2">
        <f>SUM(C25*2)</f>
        <v>673.34</v>
      </c>
      <c r="F25" s="2"/>
      <c r="G25" s="2">
        <f>SUM(C25*3)</f>
        <v>1010.01</v>
      </c>
      <c r="H25" s="2"/>
      <c r="I25" s="2">
        <f>SUM(C25*4)</f>
        <v>1346.68</v>
      </c>
      <c r="J25" s="2"/>
      <c r="K25" s="2">
        <f>SUM(C25*5)</f>
        <v>1683.3500000000001</v>
      </c>
      <c r="L25" s="2"/>
      <c r="M25" s="2">
        <f>SUM(C25*6)</f>
        <v>2020.02</v>
      </c>
      <c r="N25" s="2"/>
      <c r="O25" s="2">
        <f>SUM(C25*7)</f>
        <v>2356.69</v>
      </c>
      <c r="P25" s="2"/>
      <c r="Q25" s="2">
        <f>SUM(C25*8)</f>
        <v>2693.36</v>
      </c>
      <c r="R25" s="2"/>
      <c r="S25" s="2">
        <f>SUM(C25*9)</f>
        <v>3030.03</v>
      </c>
      <c r="T25" s="2"/>
      <c r="U25" s="2">
        <f>SUM(C25*10)</f>
        <v>3366.7000000000003</v>
      </c>
      <c r="V25" s="2"/>
      <c r="W25" s="2">
        <f>SUM(C25*11)</f>
        <v>3703.3700000000003</v>
      </c>
      <c r="X25" s="2"/>
      <c r="Y25" s="2">
        <f>SUM(C25*12)</f>
        <v>4040.04</v>
      </c>
      <c r="AA25" s="2">
        <f>SUM(C25*13)</f>
        <v>4376.71</v>
      </c>
      <c r="AC25" s="2"/>
    </row>
    <row r="26" spans="1:29" x14ac:dyDescent="0.2">
      <c r="A26" t="s">
        <v>9</v>
      </c>
      <c r="C26" s="29">
        <v>23.11</v>
      </c>
      <c r="D26" s="28"/>
      <c r="E26" s="2">
        <f>SUM(C26*2)</f>
        <v>46.22</v>
      </c>
      <c r="F26" s="2"/>
      <c r="G26" s="2">
        <f>SUM(C26*3)</f>
        <v>69.33</v>
      </c>
      <c r="H26" s="2"/>
      <c r="I26" s="2">
        <f>SUM(C26*4)</f>
        <v>92.44</v>
      </c>
      <c r="J26" s="2"/>
      <c r="K26" s="2">
        <f>SUM(C26*5)</f>
        <v>115.55</v>
      </c>
      <c r="L26" s="2"/>
      <c r="M26" s="2">
        <f>SUM(C26*6)</f>
        <v>138.66</v>
      </c>
      <c r="N26" s="2"/>
      <c r="O26" s="2">
        <f>SUM(C26*7)</f>
        <v>161.76999999999998</v>
      </c>
      <c r="P26" s="2"/>
      <c r="Q26" s="2">
        <f>SUM(C26*8)</f>
        <v>184.88</v>
      </c>
      <c r="R26" s="2"/>
      <c r="S26" s="2">
        <f>SUM(C26*9)</f>
        <v>207.99</v>
      </c>
      <c r="T26" s="2"/>
      <c r="U26" s="2">
        <f>SUM(C26*10)</f>
        <v>231.1</v>
      </c>
      <c r="V26" s="2"/>
      <c r="W26" s="2">
        <f>SUM(C26*11)</f>
        <v>254.20999999999998</v>
      </c>
      <c r="X26" s="2"/>
      <c r="Y26" s="2">
        <f>SUM(C26*12)</f>
        <v>277.32</v>
      </c>
      <c r="AA26" s="2">
        <f>Y26</f>
        <v>277.32</v>
      </c>
      <c r="AC26" s="2"/>
    </row>
    <row r="27" spans="1:29" x14ac:dyDescent="0.2">
      <c r="A27" t="s">
        <v>10</v>
      </c>
      <c r="C27" s="29">
        <v>5.5</v>
      </c>
      <c r="D27" s="30"/>
      <c r="E27" s="2">
        <f>SUM(C27*2)</f>
        <v>11</v>
      </c>
      <c r="F27" s="2"/>
      <c r="G27" s="2">
        <f>SUM(C27*3)</f>
        <v>16.5</v>
      </c>
      <c r="H27" s="2"/>
      <c r="I27" s="2">
        <f>SUM(C27*4)</f>
        <v>22</v>
      </c>
      <c r="J27" s="2"/>
      <c r="K27" s="2">
        <f>SUM(C27*5)</f>
        <v>27.5</v>
      </c>
      <c r="L27" s="2"/>
      <c r="M27" s="2">
        <f>SUM(C27*6)</f>
        <v>33</v>
      </c>
      <c r="N27" s="2"/>
      <c r="O27" s="2">
        <f>SUM(C27*7)</f>
        <v>38.5</v>
      </c>
      <c r="P27" s="2"/>
      <c r="Q27" s="2">
        <f>SUM(C27*8)</f>
        <v>44</v>
      </c>
      <c r="R27" s="2"/>
      <c r="S27" s="2">
        <f>SUM(C27*9)</f>
        <v>49.5</v>
      </c>
      <c r="T27" s="2"/>
      <c r="U27" s="2">
        <f>SUM(C27*10)</f>
        <v>55</v>
      </c>
      <c r="V27" s="2"/>
      <c r="W27" s="2">
        <f>SUM(C27*11)</f>
        <v>60.5</v>
      </c>
      <c r="X27" s="2"/>
      <c r="Y27" s="2">
        <f>SUM(C27*12)</f>
        <v>66</v>
      </c>
      <c r="AA27" s="2">
        <v>66</v>
      </c>
      <c r="AC27" s="2"/>
    </row>
    <row r="28" spans="1:29" x14ac:dyDescent="0.2">
      <c r="A28" t="s">
        <v>11</v>
      </c>
      <c r="C28" s="31">
        <v>0.04</v>
      </c>
      <c r="D28" s="30"/>
      <c r="E28" s="4">
        <f>SUM(C28*2)</f>
        <v>0.08</v>
      </c>
      <c r="F28" s="2"/>
      <c r="G28" s="4">
        <f>SUM(C28*3)</f>
        <v>0.12</v>
      </c>
      <c r="H28" s="2"/>
      <c r="I28" s="4">
        <f>SUM(C28*4)</f>
        <v>0.16</v>
      </c>
      <c r="J28" s="2"/>
      <c r="K28" s="4">
        <f>SUM(C28*5)</f>
        <v>0.2</v>
      </c>
      <c r="L28" s="2"/>
      <c r="M28" s="4">
        <f>SUM(C28*6)</f>
        <v>0.24</v>
      </c>
      <c r="N28" s="2"/>
      <c r="O28" s="4">
        <f>SUM(C28*7)</f>
        <v>0.28000000000000003</v>
      </c>
      <c r="P28" s="2"/>
      <c r="Q28" s="4">
        <f>SUM(C28*8)</f>
        <v>0.32</v>
      </c>
      <c r="R28" s="2"/>
      <c r="S28" s="4">
        <f>SUM(C28*9)</f>
        <v>0.36</v>
      </c>
      <c r="T28" s="2"/>
      <c r="U28" s="4">
        <f>SUM(C28*10)</f>
        <v>0.4</v>
      </c>
      <c r="V28" s="2"/>
      <c r="W28" s="4">
        <f>SUM(C28*11)</f>
        <v>0.44</v>
      </c>
      <c r="X28" s="2"/>
      <c r="Y28" s="4">
        <f>SUM(C28*12)</f>
        <v>0.48</v>
      </c>
      <c r="AA28" s="4">
        <v>0.48</v>
      </c>
      <c r="AC28" s="2"/>
    </row>
    <row r="29" spans="1:29" x14ac:dyDescent="0.2">
      <c r="A29" s="20"/>
      <c r="B29" s="20"/>
      <c r="C29" s="29">
        <f>SUM(C25:C28)</f>
        <v>365.32000000000005</v>
      </c>
      <c r="D29" s="30"/>
      <c r="E29" s="2">
        <f>SUM(E25:E28)</f>
        <v>730.6400000000001</v>
      </c>
      <c r="F29" s="2"/>
      <c r="G29" s="2">
        <f>SUM(G25:G28)</f>
        <v>1095.9599999999998</v>
      </c>
      <c r="H29" s="2"/>
      <c r="I29" s="2">
        <f>SUM(I25:I28)</f>
        <v>1461.2800000000002</v>
      </c>
      <c r="J29" s="2"/>
      <c r="K29" s="2">
        <f>SUM(K25:K28)</f>
        <v>1826.6000000000001</v>
      </c>
      <c r="L29" s="2"/>
      <c r="M29" s="2">
        <f>SUM(M25:M28)</f>
        <v>2191.9199999999996</v>
      </c>
      <c r="N29" s="2"/>
      <c r="O29" s="2">
        <f>SUM(O25:O28)</f>
        <v>2557.2400000000002</v>
      </c>
      <c r="P29" s="2"/>
      <c r="Q29" s="2">
        <f>SUM(Q25:Q28)</f>
        <v>2922.5600000000004</v>
      </c>
      <c r="R29" s="2"/>
      <c r="S29" s="2">
        <f>SUM(S25:S28)</f>
        <v>3287.8800000000006</v>
      </c>
      <c r="T29" s="2"/>
      <c r="U29" s="2">
        <f>SUM(U25:U28)</f>
        <v>3653.2000000000003</v>
      </c>
      <c r="V29" s="2"/>
      <c r="W29" s="2">
        <f>SUM(W25:W28)</f>
        <v>4018.5200000000004</v>
      </c>
      <c r="X29" s="2"/>
      <c r="Y29" s="2">
        <f>SUM(Y25:Y28)</f>
        <v>4383.8399999999992</v>
      </c>
      <c r="AA29" s="2">
        <f>SUM(AA25:AA28)</f>
        <v>4720.5099999999993</v>
      </c>
      <c r="AC29" s="2"/>
    </row>
    <row r="30" spans="1:29" x14ac:dyDescent="0.2">
      <c r="C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x14ac:dyDescent="0.25">
      <c r="A31" s="15" t="s">
        <v>14</v>
      </c>
      <c r="B31" s="20"/>
      <c r="C31" s="29"/>
      <c r="D31" s="3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AA31" s="2"/>
      <c r="AC31" s="2"/>
    </row>
    <row r="32" spans="1:29" x14ac:dyDescent="0.2">
      <c r="A32" s="20" t="s">
        <v>7</v>
      </c>
      <c r="C32" s="29">
        <v>80.66</v>
      </c>
      <c r="D32" s="28"/>
      <c r="E32" s="2">
        <f>SUM(C32*2)</f>
        <v>161.32</v>
      </c>
      <c r="F32" s="2"/>
      <c r="G32" s="2">
        <f>SUM(C32*3)</f>
        <v>241.98</v>
      </c>
      <c r="H32" s="2"/>
      <c r="I32" s="2">
        <f>SUM(C32*4)</f>
        <v>322.64</v>
      </c>
      <c r="J32" s="2"/>
      <c r="K32" s="2">
        <f>SUM(C32*5)</f>
        <v>403.29999999999995</v>
      </c>
      <c r="L32" s="2"/>
      <c r="M32" s="2">
        <f>SUM(C32*6)</f>
        <v>483.96</v>
      </c>
      <c r="N32" s="2"/>
      <c r="O32" s="2">
        <f>SUM(C32*7)</f>
        <v>564.62</v>
      </c>
      <c r="P32" s="2"/>
      <c r="Q32" s="2">
        <f>SUM(C32*8)</f>
        <v>645.28</v>
      </c>
      <c r="R32" s="2"/>
      <c r="S32" s="2">
        <f>SUM(C32*9)</f>
        <v>725.93999999999994</v>
      </c>
      <c r="T32" s="2"/>
      <c r="U32" s="2">
        <f>SUM(C32*10)</f>
        <v>806.59999999999991</v>
      </c>
      <c r="V32" s="2"/>
      <c r="W32" s="2">
        <f>SUM(C32*11)</f>
        <v>887.26</v>
      </c>
      <c r="X32" s="2"/>
      <c r="Y32" s="2">
        <f>SUM(C32*12)</f>
        <v>967.92</v>
      </c>
      <c r="AA32" s="2">
        <f>SUM(C32*13)</f>
        <v>1048.58</v>
      </c>
      <c r="AC32" s="2"/>
    </row>
    <row r="33" spans="1:29" x14ac:dyDescent="0.2">
      <c r="A33" t="s">
        <v>15</v>
      </c>
      <c r="C33" s="29">
        <v>5.5</v>
      </c>
      <c r="D33" s="28"/>
      <c r="E33" s="2">
        <f>SUM(C33*2)</f>
        <v>11</v>
      </c>
      <c r="F33" s="2"/>
      <c r="G33" s="2">
        <f>SUM(C33*3)</f>
        <v>16.5</v>
      </c>
      <c r="H33" s="2"/>
      <c r="I33" s="2">
        <f>SUM(C33*4)</f>
        <v>22</v>
      </c>
      <c r="J33" s="2"/>
      <c r="K33" s="2">
        <f>SUM(C33*5)</f>
        <v>27.5</v>
      </c>
      <c r="L33" s="2"/>
      <c r="M33" s="2">
        <f>SUM(C33*6)</f>
        <v>33</v>
      </c>
      <c r="N33" s="2"/>
      <c r="O33" s="2">
        <f>SUM(C33*7)</f>
        <v>38.5</v>
      </c>
      <c r="P33" s="2"/>
      <c r="Q33" s="2">
        <f>SUM(C33*8)</f>
        <v>44</v>
      </c>
      <c r="R33" s="2"/>
      <c r="S33" s="2">
        <f>SUM(C33*9)</f>
        <v>49.5</v>
      </c>
      <c r="T33" s="2"/>
      <c r="U33" s="2">
        <f>SUM(C33*10)</f>
        <v>55</v>
      </c>
      <c r="V33" s="2"/>
      <c r="W33" s="2">
        <f>SUM(C33*11)</f>
        <v>60.5</v>
      </c>
      <c r="X33" s="2"/>
      <c r="Y33" s="2">
        <f>SUM(C33*12)</f>
        <v>66</v>
      </c>
      <c r="AA33" s="2">
        <v>66</v>
      </c>
      <c r="AC33" s="2"/>
    </row>
    <row r="34" spans="1:29" x14ac:dyDescent="0.2">
      <c r="A34" t="s">
        <v>16</v>
      </c>
      <c r="C34" s="31">
        <v>0.04</v>
      </c>
      <c r="D34" s="28"/>
      <c r="E34" s="4">
        <f>SUM(C34*2)</f>
        <v>0.08</v>
      </c>
      <c r="F34" s="2"/>
      <c r="G34" s="4">
        <f>SUM(C34*3)</f>
        <v>0.12</v>
      </c>
      <c r="H34" s="2"/>
      <c r="I34" s="4">
        <f>SUM(C34*4)</f>
        <v>0.16</v>
      </c>
      <c r="J34" s="2"/>
      <c r="K34" s="4">
        <f>SUM(C34*5)</f>
        <v>0.2</v>
      </c>
      <c r="L34" s="2"/>
      <c r="M34" s="4">
        <f>SUM(C34*6)</f>
        <v>0.24</v>
      </c>
      <c r="N34" s="2"/>
      <c r="O34" s="4">
        <f>SUM(C34*7)</f>
        <v>0.28000000000000003</v>
      </c>
      <c r="P34" s="2"/>
      <c r="Q34" s="4">
        <f>SUM(C34*8)</f>
        <v>0.32</v>
      </c>
      <c r="R34" s="2"/>
      <c r="S34" s="4">
        <f>SUM(C34*9)</f>
        <v>0.36</v>
      </c>
      <c r="T34" s="2"/>
      <c r="U34" s="4">
        <f>SUM(C34*10)</f>
        <v>0.4</v>
      </c>
      <c r="V34" s="2"/>
      <c r="W34" s="4">
        <f>SUM(C34*11)</f>
        <v>0.44</v>
      </c>
      <c r="X34" s="2"/>
      <c r="Y34" s="4">
        <f>SUM(C34*12)</f>
        <v>0.48</v>
      </c>
      <c r="AA34" s="4">
        <v>0.48</v>
      </c>
      <c r="AC34" s="2"/>
    </row>
    <row r="35" spans="1:29" x14ac:dyDescent="0.2">
      <c r="A35" s="20"/>
      <c r="C35" s="29">
        <f>SUM(C32:C34)</f>
        <v>86.2</v>
      </c>
      <c r="D35" s="28"/>
      <c r="E35" s="2">
        <f>SUM(E32:E34)</f>
        <v>172.4</v>
      </c>
      <c r="F35" s="2"/>
      <c r="G35" s="2">
        <f>SUM(G32:G34)</f>
        <v>258.60000000000002</v>
      </c>
      <c r="H35" s="2"/>
      <c r="I35" s="2">
        <f>SUM(I32:I34)</f>
        <v>344.8</v>
      </c>
      <c r="J35" s="2"/>
      <c r="K35" s="2">
        <f>SUM(K32:K34)</f>
        <v>430.99999999999994</v>
      </c>
      <c r="L35" s="2"/>
      <c r="M35" s="2">
        <f>SUM(M32:M34)</f>
        <v>517.20000000000005</v>
      </c>
      <c r="N35" s="2"/>
      <c r="O35" s="2">
        <f>SUM(O32:O34)</f>
        <v>603.4</v>
      </c>
      <c r="P35" s="2"/>
      <c r="Q35" s="2">
        <f>SUM(Q32:Q34)</f>
        <v>689.6</v>
      </c>
      <c r="R35" s="2"/>
      <c r="S35" s="2">
        <f>SUM(S32:S34)</f>
        <v>775.8</v>
      </c>
      <c r="T35" s="2"/>
      <c r="U35" s="2">
        <f>SUM(U32:U34)</f>
        <v>861.99999999999989</v>
      </c>
      <c r="V35" s="2"/>
      <c r="W35" s="2">
        <f>SUM(W32:W34)</f>
        <v>948.2</v>
      </c>
      <c r="X35" s="2"/>
      <c r="Y35" s="2">
        <f>SUM(Y32:Y34)</f>
        <v>1034.4000000000001</v>
      </c>
      <c r="AA35" s="2">
        <f>SUM(AA32:AA34)</f>
        <v>1115.06</v>
      </c>
      <c r="AC35" s="2"/>
    </row>
    <row r="36" spans="1:29" x14ac:dyDescent="0.2">
      <c r="A36" s="20"/>
      <c r="B36" s="20"/>
      <c r="C36" s="29"/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AA36" s="2"/>
      <c r="AC36" s="2"/>
    </row>
    <row r="37" spans="1:29" ht="15.75" x14ac:dyDescent="0.25">
      <c r="A37" s="15" t="s">
        <v>17</v>
      </c>
      <c r="B37" s="20"/>
      <c r="C37" s="29"/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AA37" s="2"/>
      <c r="AC37" s="2"/>
    </row>
    <row r="38" spans="1:29" x14ac:dyDescent="0.2">
      <c r="A38" s="20" t="s">
        <v>7</v>
      </c>
      <c r="C38" s="29">
        <v>142.71</v>
      </c>
      <c r="D38" s="28"/>
      <c r="E38" s="2">
        <f>SUM(C38*2)</f>
        <v>285.42</v>
      </c>
      <c r="F38" s="2"/>
      <c r="G38" s="2">
        <f>SUM(C38*3)</f>
        <v>428.13</v>
      </c>
      <c r="H38" s="2"/>
      <c r="I38" s="2">
        <f>SUM(C38*4)</f>
        <v>570.84</v>
      </c>
      <c r="J38" s="2"/>
      <c r="K38" s="2">
        <f>SUM(C38*5)</f>
        <v>713.55000000000007</v>
      </c>
      <c r="L38" s="2"/>
      <c r="M38" s="2">
        <f>SUM(C38*6)</f>
        <v>856.26</v>
      </c>
      <c r="N38" s="2"/>
      <c r="O38" s="2">
        <f>SUM(C38*7)</f>
        <v>998.97</v>
      </c>
      <c r="P38" s="2"/>
      <c r="Q38" s="2">
        <f>SUM(C38*8)</f>
        <v>1141.68</v>
      </c>
      <c r="R38" s="2"/>
      <c r="S38" s="2">
        <f>SUM(C38*9)</f>
        <v>1284.3900000000001</v>
      </c>
      <c r="T38" s="2"/>
      <c r="U38" s="2">
        <f>SUM(C38*10)</f>
        <v>1427.1000000000001</v>
      </c>
      <c r="V38" s="2"/>
      <c r="W38" s="2">
        <f>SUM(C38*11)</f>
        <v>1569.8100000000002</v>
      </c>
      <c r="X38" s="2"/>
      <c r="Y38" s="2">
        <f>SUM(C38*12)</f>
        <v>1712.52</v>
      </c>
      <c r="AA38" s="2">
        <f>SUM(C38*13)</f>
        <v>1855.23</v>
      </c>
      <c r="AC38" s="2"/>
    </row>
    <row r="39" spans="1:29" x14ac:dyDescent="0.2">
      <c r="A39" t="s">
        <v>15</v>
      </c>
      <c r="C39" s="29">
        <v>5.5</v>
      </c>
      <c r="D39" s="28"/>
      <c r="E39" s="2">
        <f>SUM(C39*2)</f>
        <v>11</v>
      </c>
      <c r="F39" s="2"/>
      <c r="G39" s="2">
        <f>SUM(C39*3)</f>
        <v>16.5</v>
      </c>
      <c r="H39" s="2"/>
      <c r="I39" s="2">
        <f>SUM(C39*4)</f>
        <v>22</v>
      </c>
      <c r="J39" s="2"/>
      <c r="K39" s="2">
        <f>SUM(C39*5)</f>
        <v>27.5</v>
      </c>
      <c r="L39" s="2"/>
      <c r="M39" s="2">
        <f>SUM(C39*6)</f>
        <v>33</v>
      </c>
      <c r="N39" s="2"/>
      <c r="O39" s="2">
        <f>SUM(C39*7)</f>
        <v>38.5</v>
      </c>
      <c r="P39" s="2"/>
      <c r="Q39" s="2">
        <f>SUM(C39*8)</f>
        <v>44</v>
      </c>
      <c r="R39" s="2"/>
      <c r="S39" s="2">
        <f>SUM(C39*9)</f>
        <v>49.5</v>
      </c>
      <c r="T39" s="2"/>
      <c r="U39" s="2">
        <f>SUM(C39*10)</f>
        <v>55</v>
      </c>
      <c r="V39" s="2"/>
      <c r="W39" s="2">
        <f>SUM(C39*11)</f>
        <v>60.5</v>
      </c>
      <c r="X39" s="2"/>
      <c r="Y39" s="2">
        <f>SUM(C39*12)</f>
        <v>66</v>
      </c>
      <c r="AA39" s="2">
        <v>66</v>
      </c>
      <c r="AC39" s="2"/>
    </row>
    <row r="40" spans="1:29" x14ac:dyDescent="0.2">
      <c r="A40" t="s">
        <v>16</v>
      </c>
      <c r="C40" s="31">
        <v>0.04</v>
      </c>
      <c r="D40" s="28"/>
      <c r="E40" s="4">
        <f>SUM(C40*2)</f>
        <v>0.08</v>
      </c>
      <c r="F40" s="2"/>
      <c r="G40" s="4">
        <f>SUM(C40*3)</f>
        <v>0.12</v>
      </c>
      <c r="H40" s="2"/>
      <c r="I40" s="4">
        <f>SUM(C40*4)</f>
        <v>0.16</v>
      </c>
      <c r="J40" s="2"/>
      <c r="K40" s="4">
        <f>SUM(C40*5)</f>
        <v>0.2</v>
      </c>
      <c r="L40" s="2"/>
      <c r="M40" s="4">
        <f>SUM(C40*6)</f>
        <v>0.24</v>
      </c>
      <c r="N40" s="2"/>
      <c r="O40" s="4">
        <f>SUM(C40*7)</f>
        <v>0.28000000000000003</v>
      </c>
      <c r="P40" s="2"/>
      <c r="Q40" s="4">
        <f>SUM(C40*8)</f>
        <v>0.32</v>
      </c>
      <c r="R40" s="2"/>
      <c r="S40" s="4">
        <f>SUM(C40*9)</f>
        <v>0.36</v>
      </c>
      <c r="T40" s="2"/>
      <c r="U40" s="4">
        <f>SUM(C40*10)</f>
        <v>0.4</v>
      </c>
      <c r="V40" s="2"/>
      <c r="W40" s="4">
        <f>SUM(C40*11)</f>
        <v>0.44</v>
      </c>
      <c r="X40" s="2"/>
      <c r="Y40" s="4">
        <f>SUM(C40*12)</f>
        <v>0.48</v>
      </c>
      <c r="AA40" s="4">
        <v>0.48</v>
      </c>
      <c r="AC40" s="2"/>
    </row>
    <row r="41" spans="1:29" x14ac:dyDescent="0.2">
      <c r="A41" s="20"/>
      <c r="C41" s="29">
        <f>SUM(C38:C40)</f>
        <v>148.25</v>
      </c>
      <c r="D41" s="28"/>
      <c r="E41" s="2">
        <f>SUM(E38:E40)</f>
        <v>296.5</v>
      </c>
      <c r="F41" s="2"/>
      <c r="G41" s="2">
        <f>SUM(G38:G40)</f>
        <v>444.75</v>
      </c>
      <c r="H41" s="2"/>
      <c r="I41" s="2">
        <f>SUM(I38:I40)</f>
        <v>593</v>
      </c>
      <c r="J41" s="2"/>
      <c r="K41" s="2">
        <f>SUM(K38:K40)</f>
        <v>741.25000000000011</v>
      </c>
      <c r="L41" s="2"/>
      <c r="M41" s="2">
        <f>SUM(M38:M40)</f>
        <v>889.5</v>
      </c>
      <c r="N41" s="2"/>
      <c r="O41" s="2">
        <f>SUM(O38:O40)</f>
        <v>1037.75</v>
      </c>
      <c r="P41" s="2"/>
      <c r="Q41" s="2">
        <f>SUM(Q38:Q40)</f>
        <v>1186</v>
      </c>
      <c r="R41" s="2"/>
      <c r="S41" s="2">
        <f>SUM(S38:S40)</f>
        <v>1334.25</v>
      </c>
      <c r="T41" s="2"/>
      <c r="U41" s="2">
        <f>SUM(U38:U40)</f>
        <v>1482.5000000000002</v>
      </c>
      <c r="V41" s="2"/>
      <c r="W41" s="2">
        <f>SUM(W38:W40)</f>
        <v>1630.7500000000002</v>
      </c>
      <c r="X41" s="2"/>
      <c r="Y41" s="2">
        <f>SUM(Y38:Y40)</f>
        <v>1779</v>
      </c>
      <c r="AA41" s="2">
        <f>SUM(AA38:AA40)</f>
        <v>1921.71</v>
      </c>
      <c r="AC41" s="2"/>
    </row>
    <row r="42" spans="1:29" x14ac:dyDescent="0.2">
      <c r="A42" s="2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9" x14ac:dyDescent="0.2">
      <c r="A43" s="20" t="s">
        <v>18</v>
      </c>
      <c r="C43" s="13"/>
      <c r="D43" s="13"/>
      <c r="E43" s="13"/>
      <c r="G43" s="12"/>
      <c r="I43" s="12"/>
      <c r="K43" s="32"/>
      <c r="M43" s="12"/>
      <c r="O43" s="12"/>
      <c r="Q43" s="12"/>
      <c r="S43" s="12"/>
      <c r="U43" s="12"/>
      <c r="W43" s="12"/>
      <c r="Y43" s="12"/>
    </row>
    <row r="44" spans="1:29" ht="13.5" x14ac:dyDescent="0.25">
      <c r="A44" s="20" t="s">
        <v>19</v>
      </c>
      <c r="C44" s="9"/>
      <c r="K44" s="10"/>
    </row>
    <row r="45" spans="1:29" ht="13.5" x14ac:dyDescent="0.25">
      <c r="A45" s="20" t="s">
        <v>20</v>
      </c>
      <c r="K45" s="10"/>
    </row>
    <row r="46" spans="1:29" s="20" customFormat="1" x14ac:dyDescent="0.2">
      <c r="A46" s="20" t="s">
        <v>21</v>
      </c>
    </row>
    <row r="47" spans="1:29" s="20" customFormat="1" ht="13.5" x14ac:dyDescent="0.25">
      <c r="A47" s="19" t="s">
        <v>22</v>
      </c>
      <c r="K47" s="10"/>
    </row>
    <row r="48" spans="1:29" ht="13.5" x14ac:dyDescent="0.25">
      <c r="C48" s="7"/>
      <c r="D48" s="7"/>
      <c r="E48" s="7"/>
      <c r="K48" s="10"/>
    </row>
    <row r="49" spans="1:11" ht="13.5" x14ac:dyDescent="0.25">
      <c r="A49" s="6"/>
      <c r="B49" s="8"/>
      <c r="K49" s="10"/>
    </row>
    <row r="50" spans="1:11" ht="13.5" x14ac:dyDescent="0.25">
      <c r="K50" s="10"/>
    </row>
    <row r="51" spans="1:11" ht="13.5" x14ac:dyDescent="0.25">
      <c r="A51" s="6"/>
      <c r="K51" s="10"/>
    </row>
    <row r="52" spans="1:11" ht="13.5" x14ac:dyDescent="0.25">
      <c r="K52" s="10"/>
    </row>
    <row r="53" spans="1:11" ht="13.5" x14ac:dyDescent="0.25">
      <c r="A53" s="20"/>
      <c r="B53" s="9"/>
      <c r="K53" s="10"/>
    </row>
    <row r="54" spans="1:11" ht="13.5" x14ac:dyDescent="0.25">
      <c r="A54" s="20"/>
      <c r="B54" s="9"/>
      <c r="K54" s="10"/>
    </row>
    <row r="55" spans="1:11" ht="13.5" x14ac:dyDescent="0.25">
      <c r="A55" s="33"/>
      <c r="B55" s="9"/>
      <c r="K55" s="10"/>
    </row>
    <row r="56" spans="1:11" ht="13.5" x14ac:dyDescent="0.25">
      <c r="K56" s="10"/>
    </row>
    <row r="57" spans="1:11" ht="13.5" x14ac:dyDescent="0.25">
      <c r="A57" s="6"/>
      <c r="K57" s="10"/>
    </row>
    <row r="58" spans="1:11" ht="13.5" x14ac:dyDescent="0.25">
      <c r="K58" s="10"/>
    </row>
    <row r="59" spans="1:11" ht="13.5" x14ac:dyDescent="0.25">
      <c r="A59" s="6"/>
      <c r="K59" s="10"/>
    </row>
    <row r="60" spans="1:11" ht="13.5" x14ac:dyDescent="0.25">
      <c r="A60" s="33"/>
      <c r="B60" s="9"/>
      <c r="K60" s="10"/>
    </row>
    <row r="61" spans="1:11" ht="13.5" x14ac:dyDescent="0.25">
      <c r="A61" s="34"/>
      <c r="B61" s="9"/>
      <c r="K61" s="10"/>
    </row>
    <row r="62" spans="1:11" ht="13.5" x14ac:dyDescent="0.25">
      <c r="A62" s="33"/>
      <c r="B62" s="9"/>
      <c r="K62" s="10"/>
    </row>
    <row r="63" spans="1:11" ht="13.5" x14ac:dyDescent="0.25">
      <c r="K63" s="10"/>
    </row>
    <row r="64" spans="1:11" ht="13.5" x14ac:dyDescent="0.25">
      <c r="K64" s="10"/>
    </row>
    <row r="65" spans="1:11" ht="13.5" x14ac:dyDescent="0.25">
      <c r="A65" s="11"/>
      <c r="K65" s="10"/>
    </row>
    <row r="66" spans="1:11" ht="13.5" x14ac:dyDescent="0.25">
      <c r="A66" s="10"/>
      <c r="K66" s="10"/>
    </row>
    <row r="67" spans="1:11" ht="13.5" x14ac:dyDescent="0.25">
      <c r="A67" s="11"/>
      <c r="K67" s="10"/>
    </row>
    <row r="68" spans="1:11" ht="13.5" x14ac:dyDescent="0.25">
      <c r="A68" s="10"/>
      <c r="K68" s="10"/>
    </row>
    <row r="69" spans="1:11" ht="13.5" x14ac:dyDescent="0.25">
      <c r="A69" s="10"/>
      <c r="K69" s="10"/>
    </row>
    <row r="70" spans="1:11" ht="13.5" x14ac:dyDescent="0.25">
      <c r="A70" s="11"/>
      <c r="K70" s="10"/>
    </row>
    <row r="71" spans="1:11" ht="13.5" x14ac:dyDescent="0.25">
      <c r="A71" s="10"/>
      <c r="K71" s="10"/>
    </row>
    <row r="72" spans="1:11" ht="13.5" x14ac:dyDescent="0.25">
      <c r="A72" s="10"/>
      <c r="K72" s="10"/>
    </row>
    <row r="73" spans="1:11" ht="13.5" x14ac:dyDescent="0.25">
      <c r="A73" s="11"/>
      <c r="K73" s="10"/>
    </row>
    <row r="74" spans="1:11" ht="13.5" x14ac:dyDescent="0.25">
      <c r="A74" s="10"/>
      <c r="K74" s="10"/>
    </row>
    <row r="75" spans="1:11" ht="13.5" x14ac:dyDescent="0.25">
      <c r="A75" s="10"/>
      <c r="K75" s="10"/>
    </row>
    <row r="76" spans="1:11" ht="13.5" x14ac:dyDescent="0.25">
      <c r="A76" s="10"/>
      <c r="K76" s="10"/>
    </row>
    <row r="77" spans="1:11" ht="13.5" x14ac:dyDescent="0.25">
      <c r="A77" s="10"/>
      <c r="K77" s="10"/>
    </row>
    <row r="78" spans="1:11" ht="13.5" x14ac:dyDescent="0.25">
      <c r="A78" s="10"/>
      <c r="K78" s="10"/>
    </row>
    <row r="79" spans="1:11" ht="13.5" x14ac:dyDescent="0.25">
      <c r="A79" s="10"/>
      <c r="K79" s="10"/>
    </row>
    <row r="80" spans="1:11" ht="13.5" x14ac:dyDescent="0.25">
      <c r="A80" s="10"/>
      <c r="K80" s="10"/>
    </row>
    <row r="81" spans="1:11" ht="13.5" x14ac:dyDescent="0.25">
      <c r="A81" s="10"/>
      <c r="K81" s="10"/>
    </row>
    <row r="82" spans="1:11" ht="13.5" x14ac:dyDescent="0.25">
      <c r="K82" s="10"/>
    </row>
    <row r="83" spans="1:11" ht="13.5" x14ac:dyDescent="0.25">
      <c r="K83" s="10"/>
    </row>
    <row r="84" spans="1:11" ht="13.5" x14ac:dyDescent="0.25">
      <c r="K84" s="10"/>
    </row>
  </sheetData>
  <mergeCells count="3">
    <mergeCell ref="A1:AB1"/>
    <mergeCell ref="A2:AB2"/>
    <mergeCell ref="A3:AB3"/>
  </mergeCells>
  <phoneticPr fontId="5" type="noConversion"/>
  <pageMargins left="0.5" right="0.5" top="0.25" bottom="0.25" header="0.5" footer="0.5"/>
  <pageSetup scale="6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activeCell="C18" sqref="C18"/>
    </sheetView>
  </sheetViews>
  <sheetFormatPr defaultRowHeight="13.15" customHeight="1" x14ac:dyDescent="0.2"/>
  <cols>
    <col min="1" max="1" width="14.42578125" customWidth="1"/>
    <col min="2" max="2" width="49.85546875" customWidth="1"/>
    <col min="3" max="3" width="21.28515625" customWidth="1"/>
    <col min="4" max="4" width="29.28515625" style="18" customWidth="1"/>
    <col min="5" max="5" width="36.7109375" customWidth="1"/>
    <col min="6" max="6" width="22" customWidth="1"/>
    <col min="7" max="7" width="9.7109375" customWidth="1"/>
    <col min="8" max="8" width="12.140625" bestFit="1" customWidth="1"/>
    <col min="9" max="9" width="32.140625" customWidth="1"/>
    <col min="10" max="10" width="11" customWidth="1"/>
    <col min="11" max="11" width="15.42578125" customWidth="1"/>
  </cols>
  <sheetData>
    <row r="1" spans="2:5" ht="15" x14ac:dyDescent="0.25">
      <c r="B1" s="62" t="s">
        <v>70</v>
      </c>
      <c r="C1" s="62"/>
      <c r="D1" s="62"/>
      <c r="E1" s="62"/>
    </row>
    <row r="2" spans="2:5" ht="13.15" customHeight="1" x14ac:dyDescent="0.25">
      <c r="B2" s="35"/>
      <c r="C2" s="36" t="s">
        <v>23</v>
      </c>
      <c r="D2" s="36"/>
      <c r="E2" s="36"/>
    </row>
    <row r="3" spans="2:5" ht="13.15" customHeight="1" x14ac:dyDescent="0.25">
      <c r="B3" s="35"/>
      <c r="C3" s="36" t="s">
        <v>24</v>
      </c>
      <c r="D3" s="36"/>
      <c r="E3" s="36"/>
    </row>
    <row r="4" spans="2:5" ht="13.15" customHeight="1" x14ac:dyDescent="0.25">
      <c r="B4" s="37" t="s">
        <v>25</v>
      </c>
      <c r="C4" s="38" t="s">
        <v>64</v>
      </c>
      <c r="D4" s="38"/>
      <c r="E4" s="38"/>
    </row>
    <row r="5" spans="2:5" ht="13.15" customHeight="1" x14ac:dyDescent="0.25">
      <c r="B5" s="37" t="s">
        <v>26</v>
      </c>
      <c r="C5" s="38" t="s">
        <v>65</v>
      </c>
      <c r="D5" s="38"/>
      <c r="E5" s="38"/>
    </row>
    <row r="6" spans="2:5" ht="13.15" customHeight="1" x14ac:dyDescent="0.25">
      <c r="B6" s="37"/>
      <c r="C6" s="38"/>
      <c r="D6" s="38"/>
      <c r="E6" s="38"/>
    </row>
    <row r="7" spans="2:5" ht="13.15" customHeight="1" x14ac:dyDescent="0.25">
      <c r="B7" s="37" t="s">
        <v>27</v>
      </c>
      <c r="C7" s="38" t="s">
        <v>66</v>
      </c>
      <c r="D7" s="38"/>
      <c r="E7" s="38"/>
    </row>
    <row r="8" spans="2:5" ht="13.15" customHeight="1" x14ac:dyDescent="0.25">
      <c r="B8" s="37" t="s">
        <v>29</v>
      </c>
      <c r="C8" s="39" t="s">
        <v>28</v>
      </c>
      <c r="D8" s="39"/>
      <c r="E8" s="39"/>
    </row>
    <row r="9" spans="2:5" ht="13.15" customHeight="1" x14ac:dyDescent="0.25">
      <c r="B9" s="37"/>
      <c r="C9" s="40"/>
      <c r="D9" s="40"/>
      <c r="E9" s="39"/>
    </row>
    <row r="10" spans="2:5" ht="13.15" customHeight="1" x14ac:dyDescent="0.25">
      <c r="B10" s="37" t="s">
        <v>55</v>
      </c>
      <c r="C10" s="38" t="s">
        <v>67</v>
      </c>
      <c r="D10" s="38"/>
      <c r="E10" s="38"/>
    </row>
    <row r="11" spans="2:5" ht="13.15" customHeight="1" x14ac:dyDescent="0.25">
      <c r="B11" s="37"/>
      <c r="C11" s="38"/>
      <c r="D11" s="38"/>
      <c r="E11" s="38"/>
    </row>
    <row r="12" spans="2:5" ht="39.6" customHeight="1" x14ac:dyDescent="0.25">
      <c r="B12" s="37" t="s">
        <v>30</v>
      </c>
      <c r="C12" s="41" t="s">
        <v>68</v>
      </c>
      <c r="D12" s="42" t="s">
        <v>31</v>
      </c>
      <c r="E12" s="43" t="s">
        <v>32</v>
      </c>
    </row>
    <row r="13" spans="2:5" ht="31.9" customHeight="1" x14ac:dyDescent="0.25">
      <c r="B13" s="37" t="s">
        <v>33</v>
      </c>
      <c r="C13" s="41" t="s">
        <v>56</v>
      </c>
      <c r="D13"/>
      <c r="E13" s="43" t="s">
        <v>34</v>
      </c>
    </row>
    <row r="14" spans="2:5" ht="13.15" customHeight="1" x14ac:dyDescent="0.25">
      <c r="B14" s="44"/>
      <c r="C14" s="41"/>
      <c r="D14" s="45"/>
      <c r="E14" s="45"/>
    </row>
    <row r="15" spans="2:5" ht="13.15" customHeight="1" x14ac:dyDescent="0.25">
      <c r="B15" s="61" t="s">
        <v>71</v>
      </c>
      <c r="C15" s="61"/>
      <c r="D15" s="61"/>
      <c r="E15" s="61"/>
    </row>
    <row r="16" spans="2:5" ht="13.15" customHeight="1" x14ac:dyDescent="0.25">
      <c r="B16" s="35"/>
      <c r="C16" s="36" t="s">
        <v>24</v>
      </c>
      <c r="D16" s="40"/>
      <c r="E16" s="40"/>
    </row>
    <row r="17" spans="2:5" ht="13.15" customHeight="1" x14ac:dyDescent="0.25">
      <c r="B17" s="46" t="s">
        <v>59</v>
      </c>
      <c r="C17" s="47" t="s">
        <v>79</v>
      </c>
      <c r="D17" s="40"/>
      <c r="E17" s="40"/>
    </row>
    <row r="18" spans="2:5" ht="13.15" customHeight="1" x14ac:dyDescent="0.25">
      <c r="B18" s="46" t="s">
        <v>58</v>
      </c>
      <c r="C18" s="47" t="s">
        <v>78</v>
      </c>
      <c r="D18" s="40"/>
      <c r="E18" s="40"/>
    </row>
    <row r="19" spans="2:5" ht="13.15" customHeight="1" x14ac:dyDescent="0.25">
      <c r="B19" s="46" t="s">
        <v>57</v>
      </c>
      <c r="C19" s="47" t="s">
        <v>77</v>
      </c>
      <c r="D19" s="40"/>
      <c r="E19" s="40"/>
    </row>
    <row r="20" spans="2:5" ht="13.15" customHeight="1" x14ac:dyDescent="0.25">
      <c r="B20" s="44"/>
      <c r="C20" s="45"/>
      <c r="D20" s="40"/>
      <c r="E20" s="40"/>
    </row>
    <row r="21" spans="2:5" ht="13.15" customHeight="1" x14ac:dyDescent="0.25">
      <c r="B21" s="61" t="s">
        <v>72</v>
      </c>
      <c r="C21" s="61"/>
      <c r="D21" s="61"/>
      <c r="E21" s="61"/>
    </row>
    <row r="22" spans="2:5" ht="13.15" customHeight="1" x14ac:dyDescent="0.25">
      <c r="B22" s="35"/>
      <c r="C22" s="36" t="s">
        <v>24</v>
      </c>
      <c r="D22" s="40"/>
      <c r="E22" s="40"/>
    </row>
    <row r="23" spans="2:5" ht="13.15" customHeight="1" x14ac:dyDescent="0.25">
      <c r="B23" s="46" t="s">
        <v>35</v>
      </c>
      <c r="C23" s="48">
        <v>590.5</v>
      </c>
      <c r="D23" s="40"/>
      <c r="E23" s="40"/>
    </row>
    <row r="24" spans="2:5" ht="13.15" customHeight="1" x14ac:dyDescent="0.25">
      <c r="B24" s="46" t="s">
        <v>36</v>
      </c>
      <c r="C24" s="48">
        <v>397.5</v>
      </c>
      <c r="D24" s="40"/>
      <c r="E24" s="40"/>
    </row>
    <row r="25" spans="2:5" ht="13.15" customHeight="1" x14ac:dyDescent="0.25">
      <c r="B25" s="46" t="s">
        <v>37</v>
      </c>
      <c r="C25" s="48">
        <v>206.5</v>
      </c>
      <c r="D25" s="40"/>
      <c r="E25" s="40"/>
    </row>
    <row r="26" spans="2:5" ht="13.15" customHeight="1" x14ac:dyDescent="0.25">
      <c r="B26" s="46" t="s">
        <v>38</v>
      </c>
      <c r="C26" s="48">
        <v>85.25</v>
      </c>
      <c r="D26" s="40"/>
      <c r="E26" s="40"/>
    </row>
    <row r="27" spans="2:5" ht="13.15" customHeight="1" x14ac:dyDescent="0.2">
      <c r="B27" s="49"/>
      <c r="C27" s="49"/>
      <c r="D27" s="40"/>
      <c r="E27" s="40"/>
    </row>
    <row r="28" spans="2:5" ht="13.15" customHeight="1" x14ac:dyDescent="0.2">
      <c r="B28" s="49"/>
      <c r="C28" s="50"/>
      <c r="D28" s="49"/>
      <c r="E28" s="49"/>
    </row>
    <row r="29" spans="2:5" ht="13.15" customHeight="1" x14ac:dyDescent="0.2">
      <c r="B29" s="49"/>
      <c r="C29" s="50"/>
      <c r="D29" s="49"/>
      <c r="E29" s="49"/>
    </row>
    <row r="30" spans="2:5" ht="13.15" customHeight="1" x14ac:dyDescent="0.25">
      <c r="B30" s="61" t="s">
        <v>73</v>
      </c>
      <c r="C30" s="61"/>
      <c r="D30" s="61"/>
      <c r="E30" s="61"/>
    </row>
    <row r="31" spans="2:5" ht="30" customHeight="1" x14ac:dyDescent="0.25">
      <c r="B31" s="46" t="s">
        <v>60</v>
      </c>
      <c r="C31" s="56" t="s">
        <v>61</v>
      </c>
      <c r="D31" s="45">
        <v>750</v>
      </c>
      <c r="E31" s="40"/>
    </row>
    <row r="32" spans="2:5" ht="13.15" customHeight="1" x14ac:dyDescent="0.25">
      <c r="B32" s="46" t="s">
        <v>62</v>
      </c>
      <c r="C32" s="40"/>
      <c r="D32" s="45">
        <v>100</v>
      </c>
      <c r="E32" s="40"/>
    </row>
    <row r="33" spans="1:7" ht="13.15" customHeight="1" x14ac:dyDescent="0.25">
      <c r="B33" s="46" t="s">
        <v>63</v>
      </c>
      <c r="C33" s="40"/>
      <c r="D33" s="45">
        <v>15</v>
      </c>
      <c r="E33" s="51"/>
    </row>
    <row r="34" spans="1:7" ht="13.15" customHeight="1" x14ac:dyDescent="0.25">
      <c r="A34" s="54"/>
      <c r="B34" s="55" t="s">
        <v>39</v>
      </c>
      <c r="C34" s="52"/>
      <c r="D34" s="45"/>
      <c r="E34" s="53" t="s">
        <v>69</v>
      </c>
    </row>
    <row r="39" spans="1:7" ht="13.15" customHeight="1" x14ac:dyDescent="0.2">
      <c r="A39" t="s">
        <v>40</v>
      </c>
      <c r="D39"/>
      <c r="F39" s="23" t="s">
        <v>41</v>
      </c>
      <c r="G39" s="24"/>
    </row>
    <row r="40" spans="1:7" ht="13.15" customHeight="1" x14ac:dyDescent="0.2">
      <c r="A40" t="s">
        <v>42</v>
      </c>
      <c r="D40"/>
      <c r="F40" s="23">
        <v>10</v>
      </c>
      <c r="G40" s="24"/>
    </row>
    <row r="41" spans="1:7" ht="13.15" customHeight="1" x14ac:dyDescent="0.2">
      <c r="A41" t="s">
        <v>43</v>
      </c>
      <c r="D41"/>
      <c r="F41" s="23"/>
      <c r="G41" s="24"/>
    </row>
    <row r="42" spans="1:7" ht="13.15" customHeight="1" x14ac:dyDescent="0.2">
      <c r="A42" s="20" t="s">
        <v>44</v>
      </c>
      <c r="D42"/>
      <c r="F42" s="23" t="s">
        <v>45</v>
      </c>
      <c r="G42" s="24"/>
    </row>
    <row r="43" spans="1:7" ht="13.15" customHeight="1" x14ac:dyDescent="0.2">
      <c r="A43" t="s">
        <v>46</v>
      </c>
      <c r="D43"/>
      <c r="F43" s="23">
        <v>40</v>
      </c>
      <c r="G43" s="24"/>
    </row>
    <row r="44" spans="1:7" ht="13.15" customHeight="1" x14ac:dyDescent="0.2">
      <c r="A44" t="s">
        <v>47</v>
      </c>
      <c r="D44"/>
      <c r="F44" s="23">
        <v>10</v>
      </c>
      <c r="G44" s="24"/>
    </row>
    <row r="45" spans="1:7" ht="13.15" customHeight="1" x14ac:dyDescent="0.2">
      <c r="A45" t="s">
        <v>48</v>
      </c>
      <c r="D45"/>
      <c r="F45" s="23" t="s">
        <v>41</v>
      </c>
      <c r="G45" s="24"/>
    </row>
    <row r="46" spans="1:7" ht="13.15" customHeight="1" x14ac:dyDescent="0.2">
      <c r="A46" t="s">
        <v>49</v>
      </c>
      <c r="D46"/>
      <c r="F46" s="23">
        <v>100</v>
      </c>
      <c r="G46" s="24"/>
    </row>
    <row r="47" spans="1:7" ht="13.15" customHeight="1" x14ac:dyDescent="0.2">
      <c r="A47" t="s">
        <v>50</v>
      </c>
      <c r="D47"/>
      <c r="F47" s="23">
        <v>25</v>
      </c>
      <c r="G47" s="24"/>
    </row>
    <row r="48" spans="1:7" ht="13.15" customHeight="1" x14ac:dyDescent="0.2">
      <c r="A48" t="s">
        <v>51</v>
      </c>
      <c r="D48"/>
      <c r="F48" s="23" t="s">
        <v>45</v>
      </c>
      <c r="G48" s="24"/>
    </row>
    <row r="49" spans="1:7" ht="13.15" customHeight="1" x14ac:dyDescent="0.2">
      <c r="A49" t="s">
        <v>52</v>
      </c>
      <c r="D49"/>
      <c r="F49" s="23">
        <v>8.25</v>
      </c>
      <c r="G49" s="24"/>
    </row>
    <row r="50" spans="1:7" ht="13.15" customHeight="1" x14ac:dyDescent="0.2">
      <c r="A50" t="s">
        <v>53</v>
      </c>
      <c r="D50"/>
      <c r="F50" s="23">
        <v>25</v>
      </c>
      <c r="G50" s="24"/>
    </row>
    <row r="51" spans="1:7" ht="13.15" customHeight="1" x14ac:dyDescent="0.2">
      <c r="D51"/>
      <c r="F51" s="23"/>
      <c r="G51" s="24"/>
    </row>
    <row r="52" spans="1:7" ht="13.15" customHeight="1" x14ac:dyDescent="0.2">
      <c r="A52" s="17" t="s">
        <v>54</v>
      </c>
      <c r="B52" s="14"/>
      <c r="C52" s="14"/>
      <c r="D52" s="20" t="s">
        <v>74</v>
      </c>
      <c r="E52" s="20"/>
      <c r="F52" s="23">
        <v>844</v>
      </c>
      <c r="G52" s="25"/>
    </row>
    <row r="53" spans="1:7" ht="13.15" customHeight="1" x14ac:dyDescent="0.2">
      <c r="A53" s="20"/>
      <c r="C53" s="20"/>
      <c r="D53" s="20" t="s">
        <v>75</v>
      </c>
      <c r="F53" s="23">
        <v>1388</v>
      </c>
      <c r="G53" s="25"/>
    </row>
    <row r="54" spans="1:7" ht="13.15" customHeight="1" x14ac:dyDescent="0.2">
      <c r="A54" s="14"/>
      <c r="B54" s="14"/>
      <c r="C54" s="14"/>
      <c r="D54" s="14"/>
      <c r="E54" s="14"/>
    </row>
  </sheetData>
  <mergeCells count="4">
    <mergeCell ref="B15:E15"/>
    <mergeCell ref="B21:E21"/>
    <mergeCell ref="B30:E30"/>
    <mergeCell ref="B1:E1"/>
  </mergeCells>
  <phoneticPr fontId="5" type="noConversion"/>
  <pageMargins left="0.5" right="0.5" top="1" bottom="1" header="0.5" footer="0.5"/>
  <pageSetup scale="81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388EA6D02D9740A987475731E09179" ma:contentTypeVersion="12" ma:contentTypeDescription="Create a new document." ma:contentTypeScope="" ma:versionID="077751f215f07b6e10c5c603b3a8c4f5">
  <xsd:schema xmlns:xsd="http://www.w3.org/2001/XMLSchema" xmlns:xs="http://www.w3.org/2001/XMLSchema" xmlns:p="http://schemas.microsoft.com/office/2006/metadata/properties" xmlns:ns2="dea22852-3624-4470-86bf-254964bf4824" xmlns:ns3="20ab529e-0cdb-4768-9508-26891dc8e2b2" targetNamespace="http://schemas.microsoft.com/office/2006/metadata/properties" ma:root="true" ma:fieldsID="33e6d75848eeef64f9d0134e87be0dce" ns2:_="" ns3:_="">
    <xsd:import namespace="dea22852-3624-4470-86bf-254964bf4824"/>
    <xsd:import namespace="20ab529e-0cdb-4768-9508-26891dc8e2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a22852-3624-4470-86bf-254964bf48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b529e-0cdb-4768-9508-26891dc8e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18DF53-2405-42BF-92B0-0741F71C7AD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F8B702-ED85-41D4-9DD2-98B0C66D15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a22852-3624-4470-86bf-254964bf4824"/>
    <ds:schemaRef ds:uri="20ab529e-0cdb-4768-9508-26891dc8e2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B62D5B-7625-4F2E-8D82-128C7E6144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Tuition Fees</vt:lpstr>
      <vt:lpstr>Housing Meals Fees</vt:lpstr>
      <vt:lpstr>'Tuition Fees'!Print_Area</vt:lpstr>
    </vt:vector>
  </TitlesOfParts>
  <Manager/>
  <Company>Dickinson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janetr</dc:creator>
  <cp:keywords/>
  <dc:description/>
  <cp:lastModifiedBy>Nichols, Josh</cp:lastModifiedBy>
  <cp:revision/>
  <cp:lastPrinted>2022-07-29T15:19:06Z</cp:lastPrinted>
  <dcterms:created xsi:type="dcterms:W3CDTF">2004-12-10T18:27:53Z</dcterms:created>
  <dcterms:modified xsi:type="dcterms:W3CDTF">2023-11-02T15:35:18Z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0x01010047388EA6D02D9740A987475731E09179</vt:lpwstr>
  </property>
</Properties>
</file>